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<sst xmlns="http://schemas.openxmlformats.org/spreadsheetml/2006/main" count="49" uniqueCount="49">
  <si>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ИТОГО ДОХОДОВ:</t>
  </si>
  <si>
    <t>НАЛОГОВЫЕ И НЕНАЛОГОВЫЕ ДОХОДЫ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</si>
  <si>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</si>
  <si>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</si>
  <si>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</si>
  <si>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</si>
  <si>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</si>
  <si>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</si>
  <si>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Единый налог на вмененный доход для отдельных видов деятельности</t>
  </si>
  <si>
    <t>Налог, взимаемый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</si>
  <si>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</si>
  <si>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</si>
  <si>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</si>
  <si>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Субсидии бюджетам субъектов РФ и муниципальных образований (межбюджетные субсидии)</t>
  </si>
  <si>
    <t>Наименование показателей</t>
  </si>
  <si>
    <t>Приложение № 1</t>
  </si>
  <si>
    <t>Темп роста доходов, %</t>
  </si>
  <si>
    <t>к предыдущему году</t>
  </si>
  <si>
    <t>Иные 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</si>
  <si>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</si>
  <si>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</si>
  <si>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</si>
  <si>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</si>
  <si>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</si>
  <si>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</si>
  <si>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</si>
  <si>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имеющиз целевое назначение, прошлых лет</t>
  </si>
  <si>
    <t>Доходы бюджета города Брянска на 2017 год и на плановый период 2018 и 2019 годов</t>
  </si>
  <si>
    <t>Уточненный бюджет 2016 года</t>
  </si>
  <si>
    <t>Исполнение бюджета за 2016 год (оценка)</t>
  </si>
  <si>
    <t>Прогноз                         2017 года</t>
  </si>
  <si>
    <t>Прогноз на                        2018 год</t>
  </si>
  <si>
    <t>Прогноз на                        2019 год</t>
  </si>
  <si>
    <t>НАЛОГИ НА ПРИБЫЛЬ, ДОХОДЫ</t>
  </si>
  <si>
    <t>НАЛОГИ НА ТОВАРЫ (РАБОТЫ, УСЛУГИ), РЕАЛИЗУЕМЫЕ НА ТЕРРИТОРИИ РФ</t>
  </si>
  <si>
    <t>Акцизы на нефтепродукты</t>
  </si>
  <si>
    <t>НАЛОГИ НА СОВОКУПНЫЙ ДОХОД</t>
  </si>
  <si>
    <t>Единый сельхозяйственный налог</t>
  </si>
  <si>
    <t>НАЛОГИ НА ИМУЩЕСТВО</t>
  </si>
  <si>
    <t>Безвозмездные поступления от негосударственных организаций</t>
  </si>
  <si>
    <t>Доля в общем объеме доходов бюджета, в %</t>
  </si>
  <si>
    <t>2016 года (оценка)</t>
  </si>
  <si>
    <t>2017 год (проект)</t>
  </si>
  <si>
    <t>2018 год (проект)</t>
  </si>
  <si>
    <t>2019 год (проект)</t>
  </si>
  <si>
    <t>2017 год к бюджету 2016 года</t>
  </si>
  <si>
    <t>2018 год</t>
  </si>
  <si>
    <t>2019 год</t>
  </si>
  <si>
    <t>2019 год к б-ту 2016 г.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</si>
</sst>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#,##0.0"/>
    <numFmt numFmtId="192" formatCode="0.00000"/>
    <numFmt numFmtId="193" formatCode="_-* #,##0.0_р_._-;\-* #,##0.0_р_._-;_-* &quot;-&quot;?_р_._-;_-@_-"/>
    <numFmt numFmtId="194" formatCode="_(* #,##0.0_);_(* \(#,##0.0\);_(* &quot;-&quot;??_);_(@_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_ ;[Red]\-#,##0.0\ "/>
    <numFmt numFmtId="200" formatCode="0.0%"/>
    <numFmt numFmtId="201" formatCode="0.000%"/>
    <numFmt numFmtId="202" formatCode="0.0000%"/>
    <numFmt numFmtId="203" formatCode="0.00000%"/>
  </numFmts>
  <fonts count="25"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191" fontId="0" fillId="0" borderId="0" xfId="0" applyNumberFormat="1" applyAlignment="1">
      <alignment/>
    </xf>
    <xf numFmtId="0" fontId="6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191" fontId="6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4" borderId="14" xfId="0" applyNumberFormat="1" applyFont="1" applyFill="1" applyBorder="1" applyAlignment="1">
      <alignment vertical="center" wrapText="1"/>
    </xf>
    <xf numFmtId="191" fontId="4" fillId="24" borderId="14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vertical="center" wrapText="1"/>
    </xf>
    <xf numFmtId="191" fontId="7" fillId="3" borderId="10" xfId="0" applyNumberFormat="1" applyFont="1" applyFill="1" applyBorder="1" applyAlignment="1">
      <alignment horizontal="center" vertical="center"/>
    </xf>
    <xf numFmtId="0" fontId="6" fillId="25" borderId="10" xfId="0" applyNumberFormat="1" applyFont="1" applyFill="1" applyBorder="1" applyAlignment="1">
      <alignment vertical="center" wrapText="1"/>
    </xf>
    <xf numFmtId="0" fontId="4" fillId="25" borderId="10" xfId="0" applyNumberFormat="1" applyFont="1" applyFill="1" applyBorder="1" applyAlignment="1">
      <alignment vertical="center" wrapText="1"/>
    </xf>
    <xf numFmtId="191" fontId="4" fillId="0" borderId="10" xfId="0" applyNumberFormat="1" applyFont="1" applyFill="1" applyBorder="1" applyAlignment="1">
      <alignment horizontal="center" vertical="center"/>
    </xf>
    <xf numFmtId="191" fontId="6" fillId="25" borderId="10" xfId="0" applyNumberFormat="1" applyFont="1" applyFill="1" applyBorder="1" applyAlignment="1">
      <alignment horizontal="center" vertical="center"/>
    </xf>
    <xf numFmtId="200" fontId="4" fillId="24" borderId="14" xfId="57" applyNumberFormat="1" applyFont="1" applyFill="1" applyBorder="1" applyAlignment="1">
      <alignment horizontal="center" vertical="center"/>
    </xf>
    <xf numFmtId="200" fontId="4" fillId="3" borderId="14" xfId="57" applyNumberFormat="1" applyFont="1" applyFill="1" applyBorder="1" applyAlignment="1">
      <alignment horizontal="center" vertical="center"/>
    </xf>
    <xf numFmtId="200" fontId="4" fillId="25" borderId="14" xfId="57" applyNumberFormat="1" applyFont="1" applyFill="1" applyBorder="1" applyAlignment="1">
      <alignment horizontal="center" vertical="center"/>
    </xf>
    <xf numFmtId="200" fontId="6" fillId="25" borderId="14" xfId="57" applyNumberFormat="1" applyFont="1" applyFill="1" applyBorder="1" applyAlignment="1">
      <alignment horizontal="center" vertical="center"/>
    </xf>
    <xf numFmtId="0" fontId="6" fillId="0" borderId="15" xfId="0" applyNumberFormat="1" applyFont="1" applyBorder="1" applyAlignment="1">
      <alignment vertical="center" wrapText="1"/>
    </xf>
    <xf numFmtId="191" fontId="6" fillId="0" borderId="15" xfId="0" applyNumberFormat="1" applyFont="1" applyFill="1" applyBorder="1" applyAlignment="1">
      <alignment horizontal="center" vertical="center"/>
    </xf>
    <xf numFmtId="200" fontId="6" fillId="25" borderId="16" xfId="57" applyNumberFormat="1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wrapText="1"/>
    </xf>
    <xf numFmtId="191" fontId="4" fillId="10" borderId="12" xfId="0" applyNumberFormat="1" applyFont="1" applyFill="1" applyBorder="1" applyAlignment="1">
      <alignment horizontal="center"/>
    </xf>
    <xf numFmtId="200" fontId="4" fillId="10" borderId="12" xfId="57" applyNumberFormat="1" applyFont="1" applyFill="1" applyBorder="1" applyAlignment="1">
      <alignment horizontal="center"/>
    </xf>
    <xf numFmtId="0" fontId="7" fillId="24" borderId="10" xfId="0" applyNumberFormat="1" applyFont="1" applyFill="1" applyBorder="1" applyAlignment="1">
      <alignment vertical="center" wrapText="1"/>
    </xf>
    <xf numFmtId="191" fontId="7" fillId="24" borderId="10" xfId="0" applyNumberFormat="1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top" wrapText="1"/>
    </xf>
    <xf numFmtId="201" fontId="6" fillId="25" borderId="14" xfId="57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25" borderId="16" xfId="0" applyFont="1" applyFill="1" applyBorder="1" applyAlignment="1">
      <alignment horizontal="center" vertical="top" wrapText="1"/>
    </xf>
    <xf numFmtId="0" fontId="4" fillId="25" borderId="14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top" wrapText="1"/>
    </xf>
    <xf numFmtId="0" fontId="4" fillId="25" borderId="19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0" zoomScaleNormal="70" zoomScalePageLayoutView="0" workbookViewId="0" topLeftCell="C1">
      <selection activeCell="M51" sqref="M51"/>
    </sheetView>
  </sheetViews>
  <sheetFormatPr defaultColWidth="9.140625" defaultRowHeight="12.75"/>
  <cols>
    <col min="1" max="1" width="22.57421875" style="0" customWidth="1"/>
    <col min="2" max="2" width="16.140625" style="0" customWidth="1"/>
    <col min="3" max="3" width="18.140625" style="0" customWidth="1"/>
    <col min="4" max="6" width="17.7109375" style="0" customWidth="1"/>
    <col min="7" max="8" width="15.28125" style="0" customWidth="1"/>
    <col min="9" max="10" width="15.140625" style="0" customWidth="1"/>
    <col min="11" max="14" width="17.7109375" style="0" customWidth="1"/>
    <col min="15" max="15" width="11.57421875" style="0" customWidth="1"/>
    <col min="16" max="16" width="17.28125" style="0" customWidth="1"/>
  </cols>
  <sheetData>
    <row r="1" spans="11:14" ht="15.75">
      <c r="K1" s="40" t="s">
        <v>15</v>
      </c>
      <c r="L1" s="40"/>
      <c r="M1" s="40"/>
      <c r="N1" s="40"/>
    </row>
    <row r="2" spans="11:14" ht="12.75">
      <c r="K2" s="9"/>
      <c r="L2" s="9"/>
      <c r="M2" s="9"/>
      <c r="N2" s="9"/>
    </row>
    <row r="4" spans="1:14" ht="28.5" customHeight="1">
      <c r="A4" s="41" t="s">
        <v>27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ht="31.5" customHeight="1" thickBot="1">
      <c r="C5" s="3"/>
    </row>
    <row r="6" spans="1:14" ht="27.75" customHeight="1">
      <c r="A6" s="42" t="s">
        <v>14</v>
      </c>
      <c r="B6" s="45" t="s">
        <v>28</v>
      </c>
      <c r="C6" s="45" t="s">
        <v>29</v>
      </c>
      <c r="D6" s="45" t="s">
        <v>30</v>
      </c>
      <c r="E6" s="45" t="s">
        <v>31</v>
      </c>
      <c r="F6" s="45" t="s">
        <v>32</v>
      </c>
      <c r="G6" s="32" t="s">
        <v>40</v>
      </c>
      <c r="H6" s="32"/>
      <c r="I6" s="32"/>
      <c r="J6" s="32"/>
      <c r="K6" s="32" t="s">
        <v>16</v>
      </c>
      <c r="L6" s="32"/>
      <c r="M6" s="32"/>
      <c r="N6" s="37"/>
    </row>
    <row r="7" spans="1:14" ht="18" customHeight="1">
      <c r="A7" s="43"/>
      <c r="B7" s="46"/>
      <c r="C7" s="46"/>
      <c r="D7" s="46"/>
      <c r="E7" s="46"/>
      <c r="F7" s="46"/>
      <c r="G7" s="34" t="s">
        <v>41</v>
      </c>
      <c r="H7" s="34" t="s">
        <v>42</v>
      </c>
      <c r="I7" s="34" t="s">
        <v>43</v>
      </c>
      <c r="J7" s="34" t="s">
        <v>44</v>
      </c>
      <c r="K7" s="36" t="s">
        <v>17</v>
      </c>
      <c r="L7" s="36"/>
      <c r="M7" s="36"/>
      <c r="N7" s="38" t="s">
        <v>48</v>
      </c>
    </row>
    <row r="8" spans="1:14" ht="36.75" customHeight="1" thickBot="1">
      <c r="A8" s="44"/>
      <c r="B8" s="47"/>
      <c r="C8" s="47"/>
      <c r="D8" s="47"/>
      <c r="E8" s="47"/>
      <c r="F8" s="47"/>
      <c r="G8" s="35"/>
      <c r="H8" s="35"/>
      <c r="I8" s="35"/>
      <c r="J8" s="35"/>
      <c r="K8" s="30" t="s">
        <v>45</v>
      </c>
      <c r="L8" s="30" t="s">
        <v>46</v>
      </c>
      <c r="M8" s="30" t="s">
        <v>47</v>
      </c>
      <c r="N8" s="39"/>
    </row>
    <row r="9" spans="1:14" ht="21" customHeight="1" thickBot="1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7">
        <v>10</v>
      </c>
      <c r="K9" s="7">
        <v>11</v>
      </c>
      <c r="L9" s="7">
        <v>12</v>
      </c>
      <c r="M9" s="7">
        <v>13</v>
      </c>
      <c r="N9" s="8">
        <v>14</v>
      </c>
    </row>
    <row r="10" spans="1:14" ht="51.75" customHeight="1">
      <c r="A10" s="10" t="s">
        <v>1</v>
      </c>
      <c r="B10" s="11">
        <f>B11+B24</f>
        <v>2767366.9</v>
      </c>
      <c r="C10" s="11">
        <f>C11+C24</f>
        <v>2651786.7</v>
      </c>
      <c r="D10" s="11">
        <f>D11+D24</f>
        <v>2642623.7</v>
      </c>
      <c r="E10" s="11">
        <f>E11+E24</f>
        <v>2582972.9</v>
      </c>
      <c r="F10" s="11">
        <f>F11+F24</f>
        <v>2658952.2</v>
      </c>
      <c r="G10" s="18">
        <f>C10/7473983.9</f>
        <v>0.3548023029592023</v>
      </c>
      <c r="H10" s="18">
        <f>D10/5553079.4</f>
        <v>0.4758843714714398</v>
      </c>
      <c r="I10" s="18">
        <f>E10/5493804.7</f>
        <v>0.4701610343010555</v>
      </c>
      <c r="J10" s="18">
        <f>F10/5572319</f>
        <v>0.47717156896437557</v>
      </c>
      <c r="K10" s="18">
        <f aca="true" t="shared" si="0" ref="K10:K39">D10/C10</f>
        <v>0.9965445938770264</v>
      </c>
      <c r="L10" s="18">
        <f aca="true" t="shared" si="1" ref="L10:M25">E10/D10</f>
        <v>0.977427433198302</v>
      </c>
      <c r="M10" s="18">
        <f t="shared" si="1"/>
        <v>1.0294154460544283</v>
      </c>
      <c r="N10" s="18">
        <f>F10/C10</f>
        <v>1.0027021404097094</v>
      </c>
    </row>
    <row r="11" spans="1:14" ht="35.25" customHeight="1">
      <c r="A11" s="12" t="s">
        <v>2</v>
      </c>
      <c r="B11" s="13">
        <f>B12+B14+B16+B20+B23</f>
        <v>1977381.4</v>
      </c>
      <c r="C11" s="13">
        <f>C12+C14+C16+C20+C23</f>
        <v>1985805.3</v>
      </c>
      <c r="D11" s="13">
        <f>D12+D14+D16+D20+D23</f>
        <v>2048818</v>
      </c>
      <c r="E11" s="13">
        <f>E12+E14+E16+E20+E23</f>
        <v>2140538</v>
      </c>
      <c r="F11" s="13">
        <f>F12+F14+F16+F20+F23</f>
        <v>2239074</v>
      </c>
      <c r="G11" s="19">
        <f aca="true" t="shared" si="2" ref="G11:G39">C11/7473983.9</f>
        <v>0.2656956887477373</v>
      </c>
      <c r="H11" s="19">
        <f aca="true" t="shared" si="3" ref="H11:H39">D11/5553079.4</f>
        <v>0.368951684717492</v>
      </c>
      <c r="I11" s="19">
        <f aca="true" t="shared" si="4" ref="I11:I39">E11/5493804.7</f>
        <v>0.3896276108977809</v>
      </c>
      <c r="J11" s="19">
        <f aca="true" t="shared" si="5" ref="J11:J39">F11/5572319</f>
        <v>0.4018208577075361</v>
      </c>
      <c r="K11" s="19">
        <f t="shared" si="0"/>
        <v>1.0317315599872756</v>
      </c>
      <c r="L11" s="19">
        <f t="shared" si="1"/>
        <v>1.0447672755705972</v>
      </c>
      <c r="M11" s="19">
        <f t="shared" si="1"/>
        <v>1.0460332869586992</v>
      </c>
      <c r="N11" s="19">
        <f aca="true" t="shared" si="6" ref="N11:N39">F11/C11</f>
        <v>1.1275395427739063</v>
      </c>
    </row>
    <row r="12" spans="1:14" ht="32.25" customHeight="1">
      <c r="A12" s="15" t="s">
        <v>33</v>
      </c>
      <c r="B12" s="16">
        <f>B13</f>
        <v>1031658</v>
      </c>
      <c r="C12" s="16">
        <f>C13</f>
        <v>1053722</v>
      </c>
      <c r="D12" s="16">
        <f>D13</f>
        <v>1111274</v>
      </c>
      <c r="E12" s="16">
        <f>E13</f>
        <v>1157888</v>
      </c>
      <c r="F12" s="16">
        <f>F13</f>
        <v>1208655</v>
      </c>
      <c r="G12" s="20">
        <f t="shared" si="2"/>
        <v>0.14098531841900275</v>
      </c>
      <c r="H12" s="20">
        <f t="shared" si="3"/>
        <v>0.20011851442282635</v>
      </c>
      <c r="I12" s="20">
        <f t="shared" si="4"/>
        <v>0.21076249761845373</v>
      </c>
      <c r="J12" s="20">
        <f t="shared" si="5"/>
        <v>0.21690341130864907</v>
      </c>
      <c r="K12" s="20">
        <f t="shared" si="0"/>
        <v>1.0546178213988129</v>
      </c>
      <c r="L12" s="20">
        <f t="shared" si="1"/>
        <v>1.0419464506503346</v>
      </c>
      <c r="M12" s="20">
        <f t="shared" si="1"/>
        <v>1.0438444823678974</v>
      </c>
      <c r="N12" s="20">
        <f t="shared" si="6"/>
        <v>1.1470340374406152</v>
      </c>
    </row>
    <row r="13" spans="1:14" ht="34.5" customHeight="1">
      <c r="A13" s="14" t="s">
        <v>3</v>
      </c>
      <c r="B13" s="4">
        <v>1031658</v>
      </c>
      <c r="C13" s="4">
        <v>1053722</v>
      </c>
      <c r="D13" s="4">
        <v>1111274</v>
      </c>
      <c r="E13" s="4">
        <v>1157888</v>
      </c>
      <c r="F13" s="4">
        <v>1208655</v>
      </c>
      <c r="G13" s="21">
        <f t="shared" si="2"/>
        <v>0.14098531841900275</v>
      </c>
      <c r="H13" s="21">
        <f t="shared" si="3"/>
        <v>0.20011851442282635</v>
      </c>
      <c r="I13" s="21">
        <f t="shared" si="4"/>
        <v>0.21076249761845373</v>
      </c>
      <c r="J13" s="21">
        <f t="shared" si="5"/>
        <v>0.21690341130864907</v>
      </c>
      <c r="K13" s="21">
        <f t="shared" si="0"/>
        <v>1.0546178213988129</v>
      </c>
      <c r="L13" s="21">
        <f t="shared" si="1"/>
        <v>1.0419464506503346</v>
      </c>
      <c r="M13" s="21">
        <f t="shared" si="1"/>
        <v>1.0438444823678974</v>
      </c>
      <c r="N13" s="21">
        <f t="shared" si="6"/>
        <v>1.1470340374406152</v>
      </c>
    </row>
    <row r="14" spans="1:14" ht="99" customHeight="1">
      <c r="A14" s="15" t="s">
        <v>34</v>
      </c>
      <c r="B14" s="16">
        <f>B15</f>
        <v>24814</v>
      </c>
      <c r="C14" s="16">
        <f>C15</f>
        <v>26538.6</v>
      </c>
      <c r="D14" s="16">
        <f>D15</f>
        <v>21952</v>
      </c>
      <c r="E14" s="16">
        <f>E15</f>
        <v>21607</v>
      </c>
      <c r="F14" s="16">
        <f>F15</f>
        <v>24323</v>
      </c>
      <c r="G14" s="20">
        <f t="shared" si="2"/>
        <v>0.0035507970521584877</v>
      </c>
      <c r="H14" s="20">
        <f t="shared" si="3"/>
        <v>0.003953121938072774</v>
      </c>
      <c r="I14" s="20">
        <f t="shared" si="4"/>
        <v>0.003932975629803513</v>
      </c>
      <c r="J14" s="20">
        <f t="shared" si="5"/>
        <v>0.004364969055073839</v>
      </c>
      <c r="K14" s="20">
        <f t="shared" si="0"/>
        <v>0.8271724959116156</v>
      </c>
      <c r="L14" s="20">
        <f t="shared" si="1"/>
        <v>0.9842838921282799</v>
      </c>
      <c r="M14" s="20">
        <f t="shared" si="1"/>
        <v>1.1257000046281298</v>
      </c>
      <c r="N14" s="20">
        <f t="shared" si="6"/>
        <v>0.9165140587672297</v>
      </c>
    </row>
    <row r="15" spans="1:14" ht="42" customHeight="1">
      <c r="A15" s="14" t="s">
        <v>35</v>
      </c>
      <c r="B15" s="4">
        <v>24814</v>
      </c>
      <c r="C15" s="4">
        <v>26538.6</v>
      </c>
      <c r="D15" s="4">
        <v>21952</v>
      </c>
      <c r="E15" s="4">
        <v>21607</v>
      </c>
      <c r="F15" s="4">
        <v>24323</v>
      </c>
      <c r="G15" s="21">
        <f t="shared" si="2"/>
        <v>0.0035507970521584877</v>
      </c>
      <c r="H15" s="21">
        <f t="shared" si="3"/>
        <v>0.003953121938072774</v>
      </c>
      <c r="I15" s="21">
        <f t="shared" si="4"/>
        <v>0.003932975629803513</v>
      </c>
      <c r="J15" s="21">
        <f t="shared" si="5"/>
        <v>0.004364969055073839</v>
      </c>
      <c r="K15" s="21">
        <f t="shared" si="0"/>
        <v>0.8271724959116156</v>
      </c>
      <c r="L15" s="21">
        <f t="shared" si="1"/>
        <v>0.9842838921282799</v>
      </c>
      <c r="M15" s="21">
        <f t="shared" si="1"/>
        <v>1.1257000046281298</v>
      </c>
      <c r="N15" s="21">
        <f t="shared" si="6"/>
        <v>0.9165140587672297</v>
      </c>
    </row>
    <row r="16" spans="1:14" ht="54.75" customHeight="1">
      <c r="A16" s="15" t="s">
        <v>36</v>
      </c>
      <c r="B16" s="16">
        <f>SUM(B17:B19)</f>
        <v>433938.4</v>
      </c>
      <c r="C16" s="16">
        <f>SUM(C17:C19)</f>
        <v>408428.7</v>
      </c>
      <c r="D16" s="16">
        <f>SUM(D17:D19)</f>
        <v>425347</v>
      </c>
      <c r="E16" s="16">
        <f>SUM(E17:E19)</f>
        <v>449413</v>
      </c>
      <c r="F16" s="16">
        <f>SUM(F17:F19)</f>
        <v>472280</v>
      </c>
      <c r="G16" s="20">
        <f t="shared" si="2"/>
        <v>0.05464671926842122</v>
      </c>
      <c r="H16" s="20">
        <f t="shared" si="3"/>
        <v>0.07659659971726678</v>
      </c>
      <c r="I16" s="20">
        <f t="shared" si="4"/>
        <v>0.08180359960739048</v>
      </c>
      <c r="J16" s="20">
        <f t="shared" si="5"/>
        <v>0.08475465959504472</v>
      </c>
      <c r="K16" s="20">
        <f t="shared" si="0"/>
        <v>1.0414228970686927</v>
      </c>
      <c r="L16" s="20">
        <f t="shared" si="1"/>
        <v>1.0565796867028567</v>
      </c>
      <c r="M16" s="20">
        <f t="shared" si="1"/>
        <v>1.050881928204124</v>
      </c>
      <c r="N16" s="20">
        <f t="shared" si="6"/>
        <v>1.1563340186426663</v>
      </c>
    </row>
    <row r="17" spans="1:14" ht="69" customHeight="1">
      <c r="A17" s="14" t="s">
        <v>8</v>
      </c>
      <c r="B17" s="17">
        <v>433938.4</v>
      </c>
      <c r="C17" s="17">
        <v>395833.3</v>
      </c>
      <c r="D17" s="4">
        <v>412061</v>
      </c>
      <c r="E17" s="4">
        <v>435485</v>
      </c>
      <c r="F17" s="4">
        <v>457746</v>
      </c>
      <c r="G17" s="21">
        <f t="shared" si="2"/>
        <v>0.05296148684505461</v>
      </c>
      <c r="H17" s="21">
        <f t="shared" si="3"/>
        <v>0.07420405334020615</v>
      </c>
      <c r="I17" s="21">
        <f t="shared" si="4"/>
        <v>0.07926838025385212</v>
      </c>
      <c r="J17" s="21">
        <f t="shared" si="5"/>
        <v>0.08214640978020103</v>
      </c>
      <c r="K17" s="21">
        <f t="shared" si="0"/>
        <v>1.040996298189162</v>
      </c>
      <c r="L17" s="21">
        <f t="shared" si="1"/>
        <v>1.056845952419666</v>
      </c>
      <c r="M17" s="21">
        <f t="shared" si="1"/>
        <v>1.0511177193244314</v>
      </c>
      <c r="N17" s="21">
        <f t="shared" si="6"/>
        <v>1.156411044750404</v>
      </c>
    </row>
    <row r="18" spans="1:14" ht="47.25" customHeight="1">
      <c r="A18" s="14" t="s">
        <v>37</v>
      </c>
      <c r="B18" s="4"/>
      <c r="C18" s="4">
        <v>721.4</v>
      </c>
      <c r="D18" s="4">
        <v>759</v>
      </c>
      <c r="E18" s="4">
        <v>800</v>
      </c>
      <c r="F18" s="4">
        <v>841</v>
      </c>
      <c r="G18" s="31">
        <f t="shared" si="2"/>
        <v>9.652148166923399E-05</v>
      </c>
      <c r="H18" s="31">
        <f t="shared" si="3"/>
        <v>0.00013668091977939303</v>
      </c>
      <c r="I18" s="31">
        <f t="shared" si="4"/>
        <v>0.00014561857286262832</v>
      </c>
      <c r="J18" s="31">
        <f t="shared" si="5"/>
        <v>0.00015092459710221184</v>
      </c>
      <c r="K18" s="21">
        <f t="shared" si="0"/>
        <v>1.0521208760743</v>
      </c>
      <c r="L18" s="21">
        <f t="shared" si="1"/>
        <v>1.0540184453227932</v>
      </c>
      <c r="M18" s="21">
        <f t="shared" si="1"/>
        <v>1.05125</v>
      </c>
      <c r="N18" s="21">
        <f t="shared" si="6"/>
        <v>1.1657887441086776</v>
      </c>
    </row>
    <row r="19" spans="1:14" ht="69" customHeight="1">
      <c r="A19" s="14" t="s">
        <v>9</v>
      </c>
      <c r="B19" s="4"/>
      <c r="C19" s="4">
        <v>11874</v>
      </c>
      <c r="D19" s="4">
        <v>12527</v>
      </c>
      <c r="E19" s="4">
        <v>13128</v>
      </c>
      <c r="F19" s="4">
        <v>13693</v>
      </c>
      <c r="G19" s="21">
        <f t="shared" si="2"/>
        <v>0.0015887109416973723</v>
      </c>
      <c r="H19" s="21">
        <f t="shared" si="3"/>
        <v>0.002255865457281234</v>
      </c>
      <c r="I19" s="21">
        <f t="shared" si="4"/>
        <v>0.002389600780675731</v>
      </c>
      <c r="J19" s="21">
        <f t="shared" si="5"/>
        <v>0.0024573252177414826</v>
      </c>
      <c r="K19" s="21">
        <f t="shared" si="0"/>
        <v>1.0549941047667173</v>
      </c>
      <c r="L19" s="21">
        <f t="shared" si="1"/>
        <v>1.0479763710385568</v>
      </c>
      <c r="M19" s="21">
        <f t="shared" si="1"/>
        <v>1.0430377818403413</v>
      </c>
      <c r="N19" s="21">
        <f t="shared" si="6"/>
        <v>1.153191847734546</v>
      </c>
    </row>
    <row r="20" spans="1:14" ht="40.5" customHeight="1">
      <c r="A20" s="15" t="s">
        <v>38</v>
      </c>
      <c r="B20" s="16">
        <f>SUM(B21:B22)</f>
        <v>426788</v>
      </c>
      <c r="C20" s="16">
        <f>SUM(C21:C22)</f>
        <v>442620</v>
      </c>
      <c r="D20" s="16">
        <f>SUM(D21:D22)</f>
        <v>433024</v>
      </c>
      <c r="E20" s="16">
        <f>SUM(E21:E22)</f>
        <v>451548</v>
      </c>
      <c r="F20" s="16">
        <f>SUM(F21:F22)</f>
        <v>470730</v>
      </c>
      <c r="G20" s="20">
        <f t="shared" si="2"/>
        <v>0.05922142807934065</v>
      </c>
      <c r="H20" s="20">
        <f t="shared" si="3"/>
        <v>0.07797907589796033</v>
      </c>
      <c r="I20" s="20">
        <f t="shared" si="4"/>
        <v>0.08219221917371762</v>
      </c>
      <c r="J20" s="20">
        <f t="shared" si="5"/>
        <v>0.08447649892262091</v>
      </c>
      <c r="K20" s="20">
        <f t="shared" si="0"/>
        <v>0.978320003614839</v>
      </c>
      <c r="L20" s="20">
        <f t="shared" si="1"/>
        <v>1.0427782293822052</v>
      </c>
      <c r="M20" s="20">
        <f t="shared" si="1"/>
        <v>1.0424805336309761</v>
      </c>
      <c r="N20" s="20">
        <f t="shared" si="6"/>
        <v>1.0635082011657855</v>
      </c>
    </row>
    <row r="21" spans="1:14" ht="39" customHeight="1">
      <c r="A21" s="14" t="s">
        <v>10</v>
      </c>
      <c r="B21" s="17">
        <v>426788</v>
      </c>
      <c r="C21" s="4">
        <v>129344</v>
      </c>
      <c r="D21" s="4">
        <v>140345</v>
      </c>
      <c r="E21" s="4">
        <v>152282</v>
      </c>
      <c r="F21" s="4">
        <v>165234</v>
      </c>
      <c r="G21" s="21">
        <f t="shared" si="2"/>
        <v>0.017305897594989468</v>
      </c>
      <c r="H21" s="21">
        <f t="shared" si="3"/>
        <v>0.025273364540762733</v>
      </c>
      <c r="I21" s="21">
        <f t="shared" si="4"/>
        <v>0.027718859390833458</v>
      </c>
      <c r="J21" s="21">
        <f t="shared" si="5"/>
        <v>0.029652645514372022</v>
      </c>
      <c r="K21" s="21">
        <f t="shared" si="0"/>
        <v>1.0850522637308264</v>
      </c>
      <c r="L21" s="21">
        <f t="shared" si="1"/>
        <v>1.0850546866650042</v>
      </c>
      <c r="M21" s="21">
        <f t="shared" si="1"/>
        <v>1.0850527311172693</v>
      </c>
      <c r="N21" s="21">
        <f t="shared" si="6"/>
        <v>1.2774771152894606</v>
      </c>
    </row>
    <row r="22" spans="1:14" ht="31.5" customHeight="1">
      <c r="A22" s="14" t="s">
        <v>11</v>
      </c>
      <c r="B22" s="4"/>
      <c r="C22" s="4">
        <v>313276</v>
      </c>
      <c r="D22" s="4">
        <v>292679</v>
      </c>
      <c r="E22" s="4">
        <v>299266</v>
      </c>
      <c r="F22" s="4">
        <v>305496</v>
      </c>
      <c r="G22" s="21">
        <f t="shared" si="2"/>
        <v>0.04191553048435119</v>
      </c>
      <c r="H22" s="21">
        <f t="shared" si="3"/>
        <v>0.05270571135719759</v>
      </c>
      <c r="I22" s="21">
        <f t="shared" si="4"/>
        <v>0.05447335978288416</v>
      </c>
      <c r="J22" s="21">
        <f t="shared" si="5"/>
        <v>0.054823853408248885</v>
      </c>
      <c r="K22" s="21">
        <f t="shared" si="0"/>
        <v>0.9342528632898786</v>
      </c>
      <c r="L22" s="21">
        <f t="shared" si="1"/>
        <v>1.0225058852872944</v>
      </c>
      <c r="M22" s="21">
        <f t="shared" si="1"/>
        <v>1.0208176003956346</v>
      </c>
      <c r="N22" s="21">
        <f t="shared" si="6"/>
        <v>0.9751656686117034</v>
      </c>
    </row>
    <row r="23" spans="1:14" ht="45" customHeight="1">
      <c r="A23" s="15" t="s">
        <v>12</v>
      </c>
      <c r="B23" s="16">
        <v>60183</v>
      </c>
      <c r="C23" s="16">
        <v>54496</v>
      </c>
      <c r="D23" s="16">
        <v>57221</v>
      </c>
      <c r="E23" s="16">
        <v>60082</v>
      </c>
      <c r="F23" s="16">
        <v>63086</v>
      </c>
      <c r="G23" s="20">
        <f t="shared" si="2"/>
        <v>0.007291425928814216</v>
      </c>
      <c r="H23" s="20">
        <f t="shared" si="3"/>
        <v>0.010304372741365808</v>
      </c>
      <c r="I23" s="20">
        <f t="shared" si="4"/>
        <v>0.010936318868415545</v>
      </c>
      <c r="J23" s="20">
        <f t="shared" si="5"/>
        <v>0.011321318826147606</v>
      </c>
      <c r="K23" s="20">
        <f t="shared" si="0"/>
        <v>1.050003669994128</v>
      </c>
      <c r="L23" s="20">
        <f t="shared" si="1"/>
        <v>1.0499991261949284</v>
      </c>
      <c r="M23" s="20">
        <f t="shared" si="1"/>
        <v>1.0499983356080025</v>
      </c>
      <c r="N23" s="20">
        <f t="shared" si="6"/>
        <v>1.1576262477980035</v>
      </c>
    </row>
    <row r="24" spans="1:14" ht="37.5" customHeight="1">
      <c r="A24" s="12" t="s">
        <v>4</v>
      </c>
      <c r="B24" s="13">
        <f>SUM(B25:B31)</f>
        <v>789985.5</v>
      </c>
      <c r="C24" s="13">
        <f>SUM(C25:C31)</f>
        <v>665981.4</v>
      </c>
      <c r="D24" s="13">
        <f>SUM(D25:D31)</f>
        <v>593805.7</v>
      </c>
      <c r="E24" s="13">
        <f>SUM(E25:E31)</f>
        <v>442434.89999999997</v>
      </c>
      <c r="F24" s="13">
        <f>SUM(F25:F31)</f>
        <v>419878.2</v>
      </c>
      <c r="G24" s="19">
        <f t="shared" si="2"/>
        <v>0.08910661421146492</v>
      </c>
      <c r="H24" s="19">
        <f t="shared" si="3"/>
        <v>0.10693268675394771</v>
      </c>
      <c r="I24" s="19">
        <f t="shared" si="4"/>
        <v>0.08053342340327459</v>
      </c>
      <c r="J24" s="19">
        <f t="shared" si="5"/>
        <v>0.07535071125683938</v>
      </c>
      <c r="K24" s="19">
        <f t="shared" si="0"/>
        <v>0.891625051390324</v>
      </c>
      <c r="L24" s="19">
        <f t="shared" si="1"/>
        <v>0.7450836191030163</v>
      </c>
      <c r="M24" s="19">
        <f t="shared" si="1"/>
        <v>0.9490169062160332</v>
      </c>
      <c r="N24" s="19">
        <f t="shared" si="6"/>
        <v>0.6304653553387527</v>
      </c>
    </row>
    <row r="25" spans="1:14" ht="110.25">
      <c r="A25" s="2" t="s">
        <v>19</v>
      </c>
      <c r="B25" s="4">
        <v>312066.1</v>
      </c>
      <c r="C25" s="4">
        <v>309636.5</v>
      </c>
      <c r="D25" s="4">
        <v>305706</v>
      </c>
      <c r="E25" s="4">
        <v>291527.1</v>
      </c>
      <c r="F25" s="4">
        <v>281477.7</v>
      </c>
      <c r="G25" s="21">
        <f t="shared" si="2"/>
        <v>0.04142857465882419</v>
      </c>
      <c r="H25" s="21">
        <f t="shared" si="3"/>
        <v>0.055051616946085805</v>
      </c>
      <c r="I25" s="21">
        <f t="shared" si="4"/>
        <v>0.05306470031597592</v>
      </c>
      <c r="J25" s="21">
        <f t="shared" si="5"/>
        <v>0.05051356535761862</v>
      </c>
      <c r="K25" s="21">
        <f t="shared" si="0"/>
        <v>0.987306083100668</v>
      </c>
      <c r="L25" s="21">
        <f t="shared" si="1"/>
        <v>0.953619163510039</v>
      </c>
      <c r="M25" s="21">
        <f t="shared" si="1"/>
        <v>0.9655284191418226</v>
      </c>
      <c r="N25" s="21">
        <f t="shared" si="6"/>
        <v>0.9090585250769855</v>
      </c>
    </row>
    <row r="26" spans="1:14" ht="69" customHeight="1">
      <c r="A26" s="2" t="s">
        <v>20</v>
      </c>
      <c r="B26" s="4">
        <v>18750</v>
      </c>
      <c r="C26" s="4">
        <v>20078.7</v>
      </c>
      <c r="D26" s="4">
        <v>26052</v>
      </c>
      <c r="E26" s="4">
        <v>26870</v>
      </c>
      <c r="F26" s="4">
        <v>28052</v>
      </c>
      <c r="G26" s="21">
        <f t="shared" si="2"/>
        <v>0.0026864788938065548</v>
      </c>
      <c r="H26" s="21">
        <f t="shared" si="3"/>
        <v>0.004691451017249996</v>
      </c>
      <c r="I26" s="21">
        <f t="shared" si="4"/>
        <v>0.004890963816023529</v>
      </c>
      <c r="J26" s="21">
        <f t="shared" si="5"/>
        <v>0.0050341697953760365</v>
      </c>
      <c r="K26" s="21">
        <f t="shared" si="0"/>
        <v>1.2974943596946016</v>
      </c>
      <c r="L26" s="21">
        <f aca="true" t="shared" si="7" ref="L26:L38">E26/D26</f>
        <v>1.0313987409795793</v>
      </c>
      <c r="M26" s="21">
        <f aca="true" t="shared" si="8" ref="M26:M38">F26/E26</f>
        <v>1.0439895794566432</v>
      </c>
      <c r="N26" s="21">
        <f t="shared" si="6"/>
        <v>1.3971024020479412</v>
      </c>
    </row>
    <row r="27" spans="1:14" ht="83.25" customHeight="1">
      <c r="A27" s="2" t="s">
        <v>21</v>
      </c>
      <c r="B27" s="4">
        <v>60993.7</v>
      </c>
      <c r="C27" s="4">
        <v>2102.1</v>
      </c>
      <c r="D27" s="4">
        <v>60400</v>
      </c>
      <c r="E27" s="4">
        <v>166.2</v>
      </c>
      <c r="F27" s="4">
        <v>166.2</v>
      </c>
      <c r="G27" s="21">
        <f t="shared" si="2"/>
        <v>0.00028125562325602546</v>
      </c>
      <c r="H27" s="21">
        <f t="shared" si="3"/>
        <v>0.010876847898122976</v>
      </c>
      <c r="I27" s="21">
        <f t="shared" si="4"/>
        <v>3.0252258512211032E-05</v>
      </c>
      <c r="J27" s="21">
        <f t="shared" si="5"/>
        <v>2.9826002423766478E-05</v>
      </c>
      <c r="K27" s="21">
        <f t="shared" si="0"/>
        <v>28.73317159031445</v>
      </c>
      <c r="L27" s="21">
        <f t="shared" si="7"/>
        <v>0.002751655629139073</v>
      </c>
      <c r="M27" s="21">
        <f t="shared" si="8"/>
        <v>1</v>
      </c>
      <c r="N27" s="21">
        <f t="shared" si="6"/>
        <v>0.07906379334950764</v>
      </c>
    </row>
    <row r="28" spans="1:14" ht="63">
      <c r="A28" s="2" t="s">
        <v>22</v>
      </c>
      <c r="B28" s="4">
        <v>317262.7</v>
      </c>
      <c r="C28" s="4">
        <v>251519.1</v>
      </c>
      <c r="D28" s="4">
        <v>123562.7</v>
      </c>
      <c r="E28" s="4">
        <v>44472.6</v>
      </c>
      <c r="F28" s="4">
        <v>31226.3</v>
      </c>
      <c r="G28" s="21">
        <f t="shared" si="2"/>
        <v>0.033652614638359064</v>
      </c>
      <c r="H28" s="21">
        <f t="shared" si="3"/>
        <v>0.02225120353942715</v>
      </c>
      <c r="I28" s="21">
        <f t="shared" si="4"/>
        <v>0.008095045679363156</v>
      </c>
      <c r="J28" s="21">
        <f t="shared" si="5"/>
        <v>0.005603824906650175</v>
      </c>
      <c r="K28" s="21">
        <f t="shared" si="0"/>
        <v>0.49126567326298476</v>
      </c>
      <c r="L28" s="21">
        <f t="shared" si="7"/>
        <v>0.35991929603351175</v>
      </c>
      <c r="M28" s="21">
        <f t="shared" si="8"/>
        <v>0.7021469399135648</v>
      </c>
      <c r="N28" s="21">
        <f t="shared" si="6"/>
        <v>0.12415081001800658</v>
      </c>
    </row>
    <row r="29" spans="1:14" ht="37.5" customHeight="1">
      <c r="A29" s="2" t="s">
        <v>23</v>
      </c>
      <c r="B29" s="4">
        <v>18770</v>
      </c>
      <c r="C29" s="4">
        <v>19680</v>
      </c>
      <c r="D29" s="4">
        <v>17774</v>
      </c>
      <c r="E29" s="4">
        <v>18244</v>
      </c>
      <c r="F29" s="4">
        <v>16823</v>
      </c>
      <c r="G29" s="21">
        <f t="shared" si="2"/>
        <v>0.0026331338498066605</v>
      </c>
      <c r="H29" s="21">
        <f t="shared" si="3"/>
        <v>0.0032007465983648637</v>
      </c>
      <c r="I29" s="21">
        <f t="shared" si="4"/>
        <v>0.003320831554132239</v>
      </c>
      <c r="J29" s="21">
        <f t="shared" si="5"/>
        <v>0.0030190303175392508</v>
      </c>
      <c r="K29" s="21">
        <f t="shared" si="0"/>
        <v>0.9031504065040651</v>
      </c>
      <c r="L29" s="21">
        <f t="shared" si="7"/>
        <v>1.026443119162822</v>
      </c>
      <c r="M29" s="21">
        <f t="shared" si="8"/>
        <v>0.9221113790835344</v>
      </c>
      <c r="N29" s="21">
        <f t="shared" si="6"/>
        <v>0.8548272357723578</v>
      </c>
    </row>
    <row r="30" spans="1:14" ht="38.25" customHeight="1">
      <c r="A30" s="2" t="s">
        <v>24</v>
      </c>
      <c r="B30" s="4">
        <v>62143</v>
      </c>
      <c r="C30" s="4">
        <v>62965</v>
      </c>
      <c r="D30" s="4">
        <v>60311</v>
      </c>
      <c r="E30" s="4">
        <v>61155</v>
      </c>
      <c r="F30" s="4">
        <v>62133</v>
      </c>
      <c r="G30" s="21">
        <f t="shared" si="2"/>
        <v>0.008424556547412417</v>
      </c>
      <c r="H30" s="21">
        <f t="shared" si="3"/>
        <v>0.010860820754696934</v>
      </c>
      <c r="I30" s="21">
        <f t="shared" si="4"/>
        <v>0.011131629779267545</v>
      </c>
      <c r="J30" s="21">
        <f t="shared" si="5"/>
        <v>0.011150294877231544</v>
      </c>
      <c r="K30" s="21">
        <f t="shared" si="0"/>
        <v>0.9578495989835623</v>
      </c>
      <c r="L30" s="21">
        <f t="shared" si="7"/>
        <v>1.013994130423969</v>
      </c>
      <c r="M30" s="21">
        <f t="shared" si="8"/>
        <v>1.0159921510914889</v>
      </c>
      <c r="N30" s="21">
        <f t="shared" si="6"/>
        <v>0.9867863098546812</v>
      </c>
    </row>
    <row r="31" spans="1:14" ht="38.25" customHeight="1">
      <c r="A31" s="2" t="s">
        <v>25</v>
      </c>
      <c r="B31" s="4"/>
      <c r="C31" s="4">
        <v>0</v>
      </c>
      <c r="D31" s="4">
        <v>0</v>
      </c>
      <c r="E31" s="4">
        <v>0</v>
      </c>
      <c r="F31" s="4">
        <v>0</v>
      </c>
      <c r="G31" s="21">
        <f t="shared" si="2"/>
        <v>0</v>
      </c>
      <c r="H31" s="21">
        <f t="shared" si="3"/>
        <v>0</v>
      </c>
      <c r="I31" s="21">
        <f t="shared" si="4"/>
        <v>0</v>
      </c>
      <c r="J31" s="21">
        <f t="shared" si="5"/>
        <v>0</v>
      </c>
      <c r="K31" s="21">
        <v>0</v>
      </c>
      <c r="L31" s="21">
        <v>0</v>
      </c>
      <c r="M31" s="21">
        <v>0</v>
      </c>
      <c r="N31" s="21">
        <v>0</v>
      </c>
    </row>
    <row r="32" spans="1:14" ht="31.5">
      <c r="A32" s="28" t="s">
        <v>5</v>
      </c>
      <c r="B32" s="29">
        <f>SUM(B33:B38)</f>
        <v>4803103.8</v>
      </c>
      <c r="C32" s="29">
        <f>SUM(C33:C38)</f>
        <v>4822197.2</v>
      </c>
      <c r="D32" s="29">
        <f>SUM(D33:D38)</f>
        <v>2910455.7</v>
      </c>
      <c r="E32" s="29">
        <f>SUM(E33:E38)</f>
        <v>2910831.8</v>
      </c>
      <c r="F32" s="29">
        <f>SUM(F33:F38)</f>
        <v>2913366.8</v>
      </c>
      <c r="G32" s="18">
        <f t="shared" si="2"/>
        <v>0.6451976970407978</v>
      </c>
      <c r="H32" s="18">
        <f t="shared" si="3"/>
        <v>0.5241156285285602</v>
      </c>
      <c r="I32" s="18">
        <f t="shared" si="4"/>
        <v>0.5298389656989444</v>
      </c>
      <c r="J32" s="18">
        <f t="shared" si="5"/>
        <v>0.5228284310356245</v>
      </c>
      <c r="K32" s="18">
        <f t="shared" si="0"/>
        <v>0.6035538530029423</v>
      </c>
      <c r="L32" s="18">
        <f t="shared" si="7"/>
        <v>1.0001292237500814</v>
      </c>
      <c r="M32" s="18">
        <f t="shared" si="8"/>
        <v>1.00087088508515</v>
      </c>
      <c r="N32" s="18">
        <f t="shared" si="6"/>
        <v>0.6041575404672376</v>
      </c>
    </row>
    <row r="33" spans="1:14" ht="94.5">
      <c r="A33" s="2" t="s">
        <v>6</v>
      </c>
      <c r="B33" s="4">
        <v>665628</v>
      </c>
      <c r="C33" s="4">
        <v>665628</v>
      </c>
      <c r="D33" s="4">
        <v>538215</v>
      </c>
      <c r="E33" s="4">
        <v>538266</v>
      </c>
      <c r="F33" s="4">
        <v>540801</v>
      </c>
      <c r="G33" s="21">
        <f t="shared" si="2"/>
        <v>0.08905933019202784</v>
      </c>
      <c r="H33" s="21">
        <f t="shared" si="3"/>
        <v>0.09692189886569963</v>
      </c>
      <c r="I33" s="21">
        <f t="shared" si="4"/>
        <v>0.09797690842559438</v>
      </c>
      <c r="J33" s="21">
        <f t="shared" si="5"/>
        <v>0.09705133535965906</v>
      </c>
      <c r="K33" s="21">
        <f t="shared" si="0"/>
        <v>0.8085822711784961</v>
      </c>
      <c r="L33" s="21">
        <f t="shared" si="7"/>
        <v>1.000094757671191</v>
      </c>
      <c r="M33" s="21">
        <f t="shared" si="8"/>
        <v>1.0047095673886146</v>
      </c>
      <c r="N33" s="21">
        <f t="shared" si="6"/>
        <v>0.8124673240909337</v>
      </c>
    </row>
    <row r="34" spans="1:14" ht="103.5" customHeight="1">
      <c r="A34" s="2" t="s">
        <v>13</v>
      </c>
      <c r="B34" s="4">
        <v>1522205.6</v>
      </c>
      <c r="C34" s="4">
        <v>1522205.6</v>
      </c>
      <c r="D34" s="4">
        <v>7155</v>
      </c>
      <c r="E34" s="4">
        <v>7155</v>
      </c>
      <c r="F34" s="4">
        <v>7155</v>
      </c>
      <c r="G34" s="21">
        <f t="shared" si="2"/>
        <v>0.20366723027059236</v>
      </c>
      <c r="H34" s="21">
        <f t="shared" si="3"/>
        <v>0.0012884742832958592</v>
      </c>
      <c r="I34" s="21">
        <f t="shared" si="4"/>
        <v>0.0013023761110401322</v>
      </c>
      <c r="J34" s="21">
        <f t="shared" si="5"/>
        <v>0.0012840255556079974</v>
      </c>
      <c r="K34" s="21">
        <f t="shared" si="0"/>
        <v>0.004700416290677159</v>
      </c>
      <c r="L34" s="21">
        <f t="shared" si="7"/>
        <v>1</v>
      </c>
      <c r="M34" s="21">
        <f t="shared" si="8"/>
        <v>1</v>
      </c>
      <c r="N34" s="21">
        <f t="shared" si="6"/>
        <v>0.004700416290677159</v>
      </c>
    </row>
    <row r="35" spans="1:14" ht="102" customHeight="1">
      <c r="A35" s="2" t="s">
        <v>7</v>
      </c>
      <c r="B35" s="4">
        <v>2332505.8</v>
      </c>
      <c r="C35" s="4">
        <v>2333636.4</v>
      </c>
      <c r="D35" s="4">
        <v>2365085.7</v>
      </c>
      <c r="E35" s="4">
        <v>2365410.8</v>
      </c>
      <c r="F35" s="4">
        <v>2365410.8</v>
      </c>
      <c r="G35" s="21">
        <f t="shared" si="2"/>
        <v>0.31223460355594285</v>
      </c>
      <c r="H35" s="21">
        <f t="shared" si="3"/>
        <v>0.4259052553795647</v>
      </c>
      <c r="I35" s="21">
        <f t="shared" si="4"/>
        <v>0.4305596811623099</v>
      </c>
      <c r="J35" s="21">
        <f t="shared" si="5"/>
        <v>0.4244930701203574</v>
      </c>
      <c r="K35" s="21">
        <f t="shared" si="0"/>
        <v>1.0134765210210126</v>
      </c>
      <c r="L35" s="21">
        <f t="shared" si="7"/>
        <v>1.0001374580210771</v>
      </c>
      <c r="M35" s="21">
        <f t="shared" si="8"/>
        <v>1</v>
      </c>
      <c r="N35" s="21">
        <f t="shared" si="6"/>
        <v>1.0136158314980002</v>
      </c>
    </row>
    <row r="36" spans="1:14" ht="39" customHeight="1">
      <c r="A36" s="2" t="s">
        <v>18</v>
      </c>
      <c r="B36" s="4">
        <v>311389.2</v>
      </c>
      <c r="C36" s="4">
        <v>311389.2</v>
      </c>
      <c r="D36" s="4"/>
      <c r="E36" s="4"/>
      <c r="F36" s="4"/>
      <c r="G36" s="21">
        <f t="shared" si="2"/>
        <v>0.04166308145245001</v>
      </c>
      <c r="H36" s="21">
        <f t="shared" si="3"/>
        <v>0</v>
      </c>
      <c r="I36" s="21">
        <f t="shared" si="4"/>
        <v>0</v>
      </c>
      <c r="J36" s="21">
        <f t="shared" si="5"/>
        <v>0</v>
      </c>
      <c r="K36" s="21">
        <f t="shared" si="0"/>
        <v>0</v>
      </c>
      <c r="L36" s="21">
        <v>0</v>
      </c>
      <c r="M36" s="21">
        <v>0</v>
      </c>
      <c r="N36" s="21">
        <v>0</v>
      </c>
    </row>
    <row r="37" spans="1:14" ht="131.25" customHeight="1">
      <c r="A37" s="2" t="s">
        <v>26</v>
      </c>
      <c r="B37" s="4">
        <v>-29587.4</v>
      </c>
      <c r="C37" s="4">
        <v>-11624.6</v>
      </c>
      <c r="D37" s="4"/>
      <c r="E37" s="4"/>
      <c r="F37" s="4"/>
      <c r="G37" s="21">
        <f t="shared" si="2"/>
        <v>-0.0015553418572389485</v>
      </c>
      <c r="H37" s="21">
        <f t="shared" si="3"/>
        <v>0</v>
      </c>
      <c r="I37" s="21">
        <f t="shared" si="4"/>
        <v>0</v>
      </c>
      <c r="J37" s="21">
        <f t="shared" si="5"/>
        <v>0</v>
      </c>
      <c r="K37" s="21">
        <f t="shared" si="0"/>
        <v>0</v>
      </c>
      <c r="L37" s="21">
        <v>0</v>
      </c>
      <c r="M37" s="21">
        <v>0</v>
      </c>
      <c r="N37" s="21">
        <f t="shared" si="6"/>
        <v>0</v>
      </c>
    </row>
    <row r="38" spans="1:14" ht="72.75" customHeight="1" thickBot="1">
      <c r="A38" s="22" t="s">
        <v>39</v>
      </c>
      <c r="B38" s="23">
        <v>962.6</v>
      </c>
      <c r="C38" s="23">
        <v>962.6</v>
      </c>
      <c r="D38" s="23"/>
      <c r="E38" s="23"/>
      <c r="F38" s="23"/>
      <c r="G38" s="24">
        <f t="shared" si="2"/>
        <v>0.00012879342702357173</v>
      </c>
      <c r="H38" s="24">
        <f t="shared" si="3"/>
        <v>0</v>
      </c>
      <c r="I38" s="24">
        <f t="shared" si="4"/>
        <v>0</v>
      </c>
      <c r="J38" s="21">
        <f t="shared" si="5"/>
        <v>0</v>
      </c>
      <c r="K38" s="21">
        <f t="shared" si="0"/>
        <v>0</v>
      </c>
      <c r="L38" s="21">
        <v>0</v>
      </c>
      <c r="M38" s="21">
        <v>0</v>
      </c>
      <c r="N38" s="21">
        <f t="shared" si="6"/>
        <v>0</v>
      </c>
    </row>
    <row r="39" spans="1:14" ht="34.5" customHeight="1" thickBot="1">
      <c r="A39" s="25" t="s">
        <v>0</v>
      </c>
      <c r="B39" s="26">
        <f>B10+B32</f>
        <v>7570470.699999999</v>
      </c>
      <c r="C39" s="26">
        <f>C10+C32</f>
        <v>7473983.9</v>
      </c>
      <c r="D39" s="26">
        <f>D10+D32</f>
        <v>5553079.4</v>
      </c>
      <c r="E39" s="26">
        <f>E10+E32</f>
        <v>5493804.699999999</v>
      </c>
      <c r="F39" s="26">
        <f>F10+F32</f>
        <v>5572319</v>
      </c>
      <c r="G39" s="27">
        <f t="shared" si="2"/>
        <v>1</v>
      </c>
      <c r="H39" s="27">
        <f t="shared" si="3"/>
        <v>1</v>
      </c>
      <c r="I39" s="27">
        <f t="shared" si="4"/>
        <v>0.9999999999999998</v>
      </c>
      <c r="J39" s="27">
        <f t="shared" si="5"/>
        <v>1</v>
      </c>
      <c r="K39" s="27">
        <f t="shared" si="0"/>
        <v>0.7429878729067104</v>
      </c>
      <c r="L39" s="27">
        <f>E39/D39</f>
        <v>0.9893257964220715</v>
      </c>
      <c r="M39" s="27">
        <f>F39/E39</f>
        <v>1.0142914253941355</v>
      </c>
      <c r="N39" s="27">
        <f t="shared" si="6"/>
        <v>0.7455620823587805</v>
      </c>
    </row>
    <row r="41" ht="12.75">
      <c r="D41" s="1"/>
    </row>
    <row r="42" ht="12.75">
      <c r="D42" s="1"/>
    </row>
    <row r="43" spans="1:13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</sheetData>
  <sheetProtection/>
  <mergeCells count="17">
    <mergeCell ref="K1:N1"/>
    <mergeCell ref="A4:N4"/>
    <mergeCell ref="A6:A8"/>
    <mergeCell ref="B6:B8"/>
    <mergeCell ref="C6:C8"/>
    <mergeCell ref="D6:D8"/>
    <mergeCell ref="E6:E8"/>
    <mergeCell ref="F6:F8"/>
    <mergeCell ref="G6:J6"/>
    <mergeCell ref="A43:M43"/>
    <mergeCell ref="G7:G8"/>
    <mergeCell ref="H7:H8"/>
    <mergeCell ref="I7:I8"/>
    <mergeCell ref="J7:J8"/>
    <mergeCell ref="K7:M7"/>
    <mergeCell ref="K6:N6"/>
    <mergeCell ref="N7:N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ignoredErrors>
    <ignoredError sqref="C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zzzz</cp:lastModifiedBy>
  <cp:lastPrinted>2016-12-09T13:02:51Z</cp:lastPrinted>
  <dcterms:created xsi:type="dcterms:W3CDTF">1996-10-08T23:32:33Z</dcterms:created>
  <dcterms:modified xsi:type="dcterms:W3CDTF">2016-12-09T13:05:33Z</dcterms:modified>
  <cp:category/>
  <cp:version/>
  <cp:contentType/>
  <cp:contentStatus/>
</cp:coreProperties>
</file>