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1" sheetId="4" r:id="rId1"/>
    <sheet name="Декаб.2" sheetId="12" r:id="rId2"/>
    <sheet name="3" sheetId="5" r:id="rId3"/>
    <sheet name="4" sheetId="14" r:id="rId4"/>
    <sheet name="5" sheetId="7" r:id="rId5"/>
    <sheet name="6" sheetId="15" r:id="rId6"/>
    <sheet name="7" sheetId="16" r:id="rId7"/>
    <sheet name="8" sheetId="17" r:id="rId8"/>
    <sheet name="Речная,1" sheetId="11" r:id="rId9"/>
    <sheet name="Мир.11 к" sheetId="13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E41" i="17"/>
  <c r="F41" s="1"/>
  <c r="E40"/>
  <c r="F40" s="1"/>
  <c r="E38"/>
  <c r="F38" s="1"/>
  <c r="F29"/>
  <c r="F22"/>
  <c r="E22"/>
  <c r="F21"/>
  <c r="E20"/>
  <c r="F20" s="1"/>
  <c r="E19"/>
  <c r="F19" s="1"/>
  <c r="E10"/>
  <c r="F8"/>
  <c r="E8"/>
  <c r="C8"/>
  <c r="F34" s="1"/>
  <c r="E41" i="16"/>
  <c r="F41" s="1"/>
  <c r="E40"/>
  <c r="F40" s="1"/>
  <c r="F38" s="1"/>
  <c r="E38"/>
  <c r="E22"/>
  <c r="E21"/>
  <c r="E20"/>
  <c r="E19"/>
  <c r="E10"/>
  <c r="F8"/>
  <c r="E8"/>
  <c r="C8"/>
  <c r="F34" s="1"/>
  <c r="E22" i="15"/>
  <c r="F22" s="1"/>
  <c r="E21"/>
  <c r="F21" s="1"/>
  <c r="E20"/>
  <c r="F20" s="1"/>
  <c r="E19"/>
  <c r="F19" s="1"/>
  <c r="E10"/>
  <c r="F8"/>
  <c r="E8"/>
  <c r="C8"/>
  <c r="F35" s="1"/>
  <c r="F42" i="14"/>
  <c r="F41"/>
  <c r="E39"/>
  <c r="F39" s="1"/>
  <c r="E22"/>
  <c r="E21"/>
  <c r="E20"/>
  <c r="E19"/>
  <c r="F19" s="1"/>
  <c r="E10"/>
  <c r="F8"/>
  <c r="E8"/>
  <c r="C8"/>
  <c r="F35" s="1"/>
  <c r="E50" i="13"/>
  <c r="E46"/>
  <c r="E42"/>
  <c r="E36"/>
  <c r="E30"/>
  <c r="E22"/>
  <c r="E13"/>
  <c r="E11"/>
  <c r="E43" i="11"/>
  <c r="E41"/>
  <c r="E40"/>
  <c r="F38"/>
  <c r="E38"/>
  <c r="E35"/>
  <c r="E29"/>
  <c r="E24"/>
  <c r="E22"/>
  <c r="E21"/>
  <c r="E13"/>
  <c r="F11"/>
  <c r="E11" s="1"/>
  <c r="F43" i="17" l="1"/>
  <c r="F10"/>
  <c r="F24"/>
  <c r="F10" i="16"/>
  <c r="F19"/>
  <c r="F20"/>
  <c r="F21"/>
  <c r="F22"/>
  <c r="F29"/>
  <c r="F43"/>
  <c r="F24"/>
  <c r="F10" i="15"/>
  <c r="F29"/>
  <c r="F47"/>
  <c r="F24"/>
  <c r="F10" i="14"/>
  <c r="F20"/>
  <c r="F21"/>
  <c r="F22"/>
  <c r="F29"/>
  <c r="F45"/>
  <c r="F24"/>
  <c r="E22" i="7"/>
  <c r="E21"/>
  <c r="E20"/>
  <c r="E19" s="1"/>
  <c r="E10"/>
  <c r="F8"/>
  <c r="E8"/>
  <c r="C8"/>
  <c r="F45" s="1"/>
  <c r="F44" i="5"/>
  <c r="F43"/>
  <c r="F41"/>
  <c r="E41"/>
  <c r="E21"/>
  <c r="E20"/>
  <c r="E19"/>
  <c r="E10"/>
  <c r="F8"/>
  <c r="C8"/>
  <c r="F37" s="1"/>
  <c r="F41" i="4"/>
  <c r="E41"/>
  <c r="E22"/>
  <c r="E20"/>
  <c r="E19"/>
  <c r="E10"/>
  <c r="F8"/>
  <c r="C8"/>
  <c r="F37" s="1"/>
  <c r="F10" i="7" l="1"/>
  <c r="F19"/>
  <c r="F22" i="4"/>
  <c r="F21" i="5"/>
  <c r="F21" i="7"/>
  <c r="F24"/>
  <c r="F20" i="4"/>
  <c r="F19" s="1"/>
  <c r="F20" i="5"/>
  <c r="F19" s="1"/>
  <c r="F20" i="7"/>
  <c r="F22"/>
  <c r="F35"/>
  <c r="F29"/>
  <c r="F10" i="5"/>
  <c r="F30"/>
  <c r="F47"/>
  <c r="F24"/>
  <c r="F10" i="4"/>
  <c r="F30"/>
  <c r="F47"/>
  <c r="E8"/>
  <c r="F24"/>
</calcChain>
</file>

<file path=xl/sharedStrings.xml><?xml version="1.0" encoding="utf-8"?>
<sst xmlns="http://schemas.openxmlformats.org/spreadsheetml/2006/main" count="1245" uniqueCount="205">
  <si>
    <t>Перечень</t>
  </si>
  <si>
    <t>услуг и работ по содержанию и текущему ремонту общего имущества в многоквартирных домах</t>
  </si>
  <si>
    <t>1.Капитальные жилые дома, имеющие все виды благоустройств</t>
  </si>
  <si>
    <t>№ № п/п</t>
  </si>
  <si>
    <t>Наименование работ</t>
  </si>
  <si>
    <t>Периодичность</t>
  </si>
  <si>
    <t>Годовая плата (руб.)</t>
  </si>
  <si>
    <t>Стоимость на 1 м² общ.      площади (руб./м²в месяц)</t>
  </si>
  <si>
    <t>Общая жилая площадь жилых домов, кв.м.</t>
  </si>
  <si>
    <t>I.Содержание общего имущества в многоквартирном доме:</t>
  </si>
  <si>
    <t>1. Уборка земельного участка, входящий в состав общего имущества многоквартирного дома</t>
  </si>
  <si>
    <t>1.</t>
  </si>
  <si>
    <t>Подметание земельного участка в            летний период</t>
  </si>
  <si>
    <t>1-2  раза в неделю</t>
  </si>
  <si>
    <t>2.</t>
  </si>
  <si>
    <t>Уборка мусора с газона, очистка урн</t>
  </si>
  <si>
    <t>1-2 раза в неделю</t>
  </si>
  <si>
    <t>3.</t>
  </si>
  <si>
    <t>Окос придомовой территории</t>
  </si>
  <si>
    <t>По мере необходимости</t>
  </si>
  <si>
    <t>4.</t>
  </si>
  <si>
    <t>Сдвижка и подметание снега при         отсутствие снегопадов</t>
  </si>
  <si>
    <t>5.</t>
  </si>
  <si>
    <t>Сдвижка и подметание снега при          снегопаде</t>
  </si>
  <si>
    <t xml:space="preserve">По мере необходимости.  </t>
  </si>
  <si>
    <t>6.</t>
  </si>
  <si>
    <t>Ликвидация скользкости</t>
  </si>
  <si>
    <t>7.</t>
  </si>
  <si>
    <t xml:space="preserve">Сбрасывание снега с крыш, сбивание    сосулек   </t>
  </si>
  <si>
    <t>8.</t>
  </si>
  <si>
    <t>2. Услуги вывоза бытовых отходов и крупногабаритного мусора, в том числе:</t>
  </si>
  <si>
    <t>9.</t>
  </si>
  <si>
    <t>Вывоз твердых бытовых отходов</t>
  </si>
  <si>
    <t>10.</t>
  </si>
  <si>
    <t>Вывоз жидких бытовых отходов</t>
  </si>
  <si>
    <t>11.</t>
  </si>
  <si>
    <t>Вывоз ТБО, ручная очистка</t>
  </si>
  <si>
    <t>12.</t>
  </si>
  <si>
    <t>Вывоз крупногабаритного мусора</t>
  </si>
  <si>
    <t>3. Подготовка многоквартирного дома к сезонной эксплуатации</t>
  </si>
  <si>
    <t>13.</t>
  </si>
  <si>
    <t>Расконсервирование и ремонт поливомоечной системы, консервация системы центрального отопления, ремонт просевших отмосток</t>
  </si>
  <si>
    <t>По мере перехода к эксплуатации дома в весенне- летний период</t>
  </si>
  <si>
    <t>14.</t>
  </si>
  <si>
    <t>Замена разбитых стекол окон и дверей в помещениях общего пользования.</t>
  </si>
  <si>
    <t>15.</t>
  </si>
  <si>
    <t>Ремонт, регулировка и испытание системы центрального отопления, утепление бойлеров, утепление и прочистка дымовентиляционных каналов, консервация поливомоечных систем, проверка состояния и ремонт продухов в цоколях зданий, ремонт и утепление наружных водоразборных кранов и колонок.</t>
  </si>
  <si>
    <t>По мере перехода к эксплуатации дома в весенне- летний период( если имеется)</t>
  </si>
  <si>
    <t>16.</t>
  </si>
  <si>
    <t>Промывка и опрессовка систем центрального отопления</t>
  </si>
  <si>
    <t>По мере перехода к эксплуатации дома в весенне- летний период. Если имеется</t>
  </si>
  <si>
    <t>17.</t>
  </si>
  <si>
    <t>4. Проведение технических осмотров и мелкий ремонт</t>
  </si>
  <si>
    <t>18.</t>
  </si>
  <si>
    <t xml:space="preserve"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                                                                                                                                                                                                                   </t>
  </si>
  <si>
    <t>Проверка исправности канализационных вытяжек _1_проверка в год. Проверка наличия тяги в дымовентиляционных каналах _2_проверка в год. Проверка заземления оболочки электрокабеля, замеры сопротивления изоляции проводов _1_раз в год ( если имеется)</t>
  </si>
  <si>
    <t>19.</t>
  </si>
  <si>
    <t>Регулировка и наладка систем отопления</t>
  </si>
  <si>
    <t xml:space="preserve">По мере необходимости (если имеется) </t>
  </si>
  <si>
    <t>20.</t>
  </si>
  <si>
    <t>Проверка и ремонт коллективных приборов учета</t>
  </si>
  <si>
    <t>Количество и тип приборов требующих технических регламентов</t>
  </si>
  <si>
    <t>21.</t>
  </si>
  <si>
    <t>Обслуживание систем дымоудаления     и противопожарное безопасности</t>
  </si>
  <si>
    <t>Ежемесячно</t>
  </si>
  <si>
    <t>22.</t>
  </si>
  <si>
    <t xml:space="preserve">Проведение электротехнических замеров: - сопротивления;  - изоляция;  - фазы -нуль  </t>
  </si>
  <si>
    <t>Согласно требованиям технических регламентов. При проведении капитального ремонта</t>
  </si>
  <si>
    <t>23.</t>
  </si>
  <si>
    <t>5. Устранение аварий и выполнение заявок населения</t>
  </si>
  <si>
    <t>24.</t>
  </si>
  <si>
    <t xml:space="preserve">Устранение аварий </t>
  </si>
  <si>
    <t>На системах водоснабжения, теплоснабжения, газоснабжения, канализации, электроснабжения после получения заявки.</t>
  </si>
  <si>
    <t>25.</t>
  </si>
  <si>
    <t xml:space="preserve">Выполнение заявок </t>
  </si>
  <si>
    <t>Протечка кровли, нарушение водоотвода, замена разбитого стекла, неисправность освещения мест общего пользования, неисправность электрической проводки оборудования - после получения заявки.</t>
  </si>
  <si>
    <t>26.</t>
  </si>
  <si>
    <t>6. Услуги подрядных организаций, в том числе:</t>
  </si>
  <si>
    <t>27.</t>
  </si>
  <si>
    <t>Обслуживание вентканалов и</t>
  </si>
  <si>
    <t>согласно договора</t>
  </si>
  <si>
    <t>28.</t>
  </si>
  <si>
    <t xml:space="preserve"> дымоходов</t>
  </si>
  <si>
    <t>29.</t>
  </si>
  <si>
    <t>Обслуживание газового оборудования</t>
  </si>
  <si>
    <t>30.</t>
  </si>
  <si>
    <t>31.</t>
  </si>
  <si>
    <t>II. Текущий ремонт общего имущества в многоквартирном доме (частичный):</t>
  </si>
  <si>
    <t>в том числе:</t>
  </si>
  <si>
    <t>32.</t>
  </si>
  <si>
    <t xml:space="preserve">Фундаменты </t>
  </si>
  <si>
    <t>Восстановление отмостки, вентиляционных продухов, входов в подвалы. По мере необходимости</t>
  </si>
  <si>
    <t>33.</t>
  </si>
  <si>
    <t>Стены и фасады</t>
  </si>
  <si>
    <t>Герметизация стыков, заделка; смена участков обшивки деревянных стен, перекладка отдельных участков кирпичных стен, ремонт и частичная окраска фасадов. По мере необходимости</t>
  </si>
  <si>
    <t>34.</t>
  </si>
  <si>
    <t xml:space="preserve">Крыши </t>
  </si>
  <si>
    <t>Устранение неисправностей стальных, асбестоцементных и других кровель, замена водосточных труб. По мере необходимости</t>
  </si>
  <si>
    <t>35.</t>
  </si>
  <si>
    <t>Лестницы, крыльцо (зонты-козырьки) над входами в подъезды, подвалы</t>
  </si>
  <si>
    <t>Восстановление или замена отдельных участков и элементов. По мере необходимости</t>
  </si>
  <si>
    <t>36.</t>
  </si>
  <si>
    <t>Полы</t>
  </si>
  <si>
    <t>Замена, восстановление отдельных участков в местах общего пользования.</t>
  </si>
  <si>
    <t>37.</t>
  </si>
  <si>
    <t>Внутренняя отделка</t>
  </si>
  <si>
    <t>Восстановление отделки стен, потолков, полов отдельными участками в подъездах, технических помещений, в других общедомовых вспомогательных помещениях. По мере необходимости</t>
  </si>
  <si>
    <t>38.</t>
  </si>
  <si>
    <t>Центральное отопление</t>
  </si>
  <si>
    <t>Установка, замена и восстановление работоспособности отдельных элементов и частей элементов внутренних систем центрального отопления общедомового имущества. По мере необходимости. Если имеется</t>
  </si>
  <si>
    <t>39.</t>
  </si>
  <si>
    <t>Водопровод и канализация, горячее водоснабжение</t>
  </si>
  <si>
    <t>Установка, замена и восстановление работоспособности отдельных элементов и частей элементов внутренних систем водопроводов и канализации, горячего водоснабжения, включая насосные установки в жилом здании общедомового имущества. По мере необходимости. Если имеется</t>
  </si>
  <si>
    <t>40.</t>
  </si>
  <si>
    <t>Электроснабжение и электрические устройства</t>
  </si>
  <si>
    <t>Установка, замена и восстановление работоспособности электроснабжения здания, за исключением внутриквартирных устройств и приборов. По мере необходимости</t>
  </si>
  <si>
    <t>41.</t>
  </si>
  <si>
    <t>Вентиляция</t>
  </si>
  <si>
    <t>Замена и восстановление работоспособности внутридомовой системы вентиляции. По мере необходимости</t>
  </si>
  <si>
    <t>42.</t>
  </si>
  <si>
    <t>Специальные общедомовые технические устройства</t>
  </si>
  <si>
    <t>Газовое хозяйство, ВДГО и т.д. по договорам подряда.</t>
  </si>
  <si>
    <t xml:space="preserve"> -</t>
  </si>
  <si>
    <t>Капитальный ремонт</t>
  </si>
  <si>
    <t>Зам.директора по экономике:                                                             М.И.Прохорова</t>
  </si>
  <si>
    <t>3.Капитальные жилые дома с ЦО и газоснабжением, частично благоустроенные</t>
  </si>
  <si>
    <t>Вывоз ТБО ручная очистка</t>
  </si>
  <si>
    <t xml:space="preserve"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                                                                                                   </t>
  </si>
  <si>
    <t>Обслуживание вентканалов</t>
  </si>
  <si>
    <t>и дымоходов</t>
  </si>
  <si>
    <t>Установка, замена и восстановление работоспособности отдельных элементов и частей элементов внутренних систем водопроводов и канализации, горячего водоснабжения, включая насосные установки в жилом здании общедомового имущества. По мере необходимости. Если</t>
  </si>
  <si>
    <t>4.Капитальные жилые дома с ЦО и газоснабжением, полностью не благоустроенные</t>
  </si>
  <si>
    <t xml:space="preserve"> (отсутствие водоснабжения и канализации)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</si>
  <si>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</si>
  <si>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Консервация системы центрального отопления, ремонт просевших отмосток</t>
  </si>
  <si>
    <t xml:space="preserve">Проведение технических осмотров и устранение незначительных неисправностей в системах теплоснабжения электротехнических устройств                                                                                                   </t>
  </si>
  <si>
    <t>5.Неблагоустроенные жилые дома с печным отоплением</t>
  </si>
  <si>
    <t>Ремонт просевших отмосток</t>
  </si>
  <si>
    <t>Водопровод и канализация</t>
  </si>
  <si>
    <t>Установка, замена и восстановление работоспособности отдельных элементов и частей элементов внутренних систем водопроводов и канализации, включая насосные установки в жилом здании общедомового имущества. По мере необходимости. Если имеется</t>
  </si>
  <si>
    <t>6.Ветхие жилые дома с печным отоплением</t>
  </si>
  <si>
    <t>Дератизация</t>
  </si>
  <si>
    <t>Дезинсекция</t>
  </si>
  <si>
    <t>43.</t>
  </si>
  <si>
    <t>7.Ветхие жилые дома с АОГВ и ЦО (неблагоустроенные)</t>
  </si>
  <si>
    <t>8.Ветхие жилые дома с АОГВ или ЦО (благоустроенные)</t>
  </si>
  <si>
    <t>Утверждаю</t>
  </si>
  <si>
    <t xml:space="preserve">директор МУП </t>
  </si>
  <si>
    <t>"Тарусажилдорстрой-заказчик"</t>
  </si>
  <si>
    <t>________________О.А.Николаенко</t>
  </si>
  <si>
    <t>услуг и работ по содержанию и текущему ремонту общего имущества в многоквартирном доме,</t>
  </si>
  <si>
    <t>являющимся  объектом конкурса Лот № 1</t>
  </si>
  <si>
    <t>1.Капитальный жилой дом, имеющие все виды благоустройств</t>
  </si>
  <si>
    <t>п.Строителей, ул.Речная, дом 1</t>
  </si>
  <si>
    <t>Общая жилая площадь жилого дома, кв.м.</t>
  </si>
  <si>
    <t>Ремонт, регулировка и испытание системы центрального отопления, утепление и прочистка дымовентиляционных каналов, консервация поливомоечных систем, проверка состояния и ремонт продухов в цоколях зданий.</t>
  </si>
  <si>
    <t>Обслуживание вентканалов и дымоходов</t>
  </si>
  <si>
    <t>Перечень обязательных</t>
  </si>
  <si>
    <t>услуг и работ по содержанию и ремонту общего имущества собственников помещений в многоквартир</t>
  </si>
  <si>
    <t>ных домах, являющихся объектом конкурса Лот № 1</t>
  </si>
  <si>
    <r>
      <t>2.Капитальный жилой дом по ул.Декабристов, д.2</t>
    </r>
    <r>
      <rPr>
        <b/>
        <i/>
        <sz val="10"/>
        <rFont val="Arial"/>
        <family val="2"/>
        <charset val="204"/>
      </rPr>
      <t xml:space="preserve"> (полностью благоустроенный)</t>
    </r>
  </si>
  <si>
    <t>2. Услуги вывоза бытовых отходов и крупногабаритного мусора</t>
  </si>
  <si>
    <t>На системах водоснабжения, теплоснабжения, газоснабжения, канализации, электроснабжения после получения заявки диспетчером.</t>
  </si>
  <si>
    <t>6. Услуги подрядных организаций</t>
  </si>
  <si>
    <t>249100 г. Таруса ул. Ленина д. 3</t>
  </si>
  <si>
    <t>Зам. главы администрации гороского поселения</t>
  </si>
  <si>
    <t>тел/факс 2-51-73</t>
  </si>
  <si>
    <t>"Город Таруса"</t>
  </si>
  <si>
    <t>gorod@tarusa.ru</t>
  </si>
  <si>
    <t>____________________Макеров Ю.В.</t>
  </si>
  <si>
    <t>"_____"_________________2012г.</t>
  </si>
  <si>
    <t>директор МУП  "Тарусажилдорстрой-заказчик"</t>
  </si>
  <si>
    <t xml:space="preserve">                     ____________О.А.Николаенко</t>
  </si>
  <si>
    <t>Перечень услуг и работ</t>
  </si>
  <si>
    <t xml:space="preserve">по содержанию и ремонту общего имущества собственников помещений в многоквартирном </t>
  </si>
  <si>
    <t xml:space="preserve">          доме, являющихся объектом конкурса Лот № 1</t>
  </si>
  <si>
    <t>г. Таруса ул. Миронова, 11</t>
  </si>
  <si>
    <t>2. Уборка лестничных клеток, входящих в состав общего имущества</t>
  </si>
  <si>
    <t>Влажное подметание лестничных клеток</t>
  </si>
  <si>
    <t>2 раза в неделю</t>
  </si>
  <si>
    <t>Мытье лестничных клеток</t>
  </si>
  <si>
    <t>2 раза в месяц</t>
  </si>
  <si>
    <t>Влажная протирка:</t>
  </si>
  <si>
    <t xml:space="preserve"> - стены, двери</t>
  </si>
  <si>
    <t>2 раза в год</t>
  </si>
  <si>
    <t xml:space="preserve"> - подоконники,перила</t>
  </si>
  <si>
    <t>1 раз в месяц</t>
  </si>
  <si>
    <t xml:space="preserve"> - плафоны</t>
  </si>
  <si>
    <t>Утепление и прочистка дымовентиляционных каналов, проверка состояния и ремонт продухов в цоколях зданий, ремонт и утепление наружных водоразборных кранов.</t>
  </si>
  <si>
    <t xml:space="preserve">Устранение неисправностей стальных, асбестоцементных и других кровель, замена водосточных труб. </t>
  </si>
  <si>
    <t xml:space="preserve">Установка, замена и восстановление работоспособности отдельных элементов и частей элементов внутренних систем центрального отопления общедомового имущества. </t>
  </si>
  <si>
    <t>Зам. главы администрации городского поселения</t>
  </si>
  <si>
    <t>Тел/факс 2-51-73</t>
  </si>
  <si>
    <t>.7</t>
  </si>
  <si>
    <t>Утепление и прочистка дымовентиляционных каналов, консервация поливомоечных систем, проверка состояния и ремонт продухов в цоколях зданий, ремонт и утепление наружных водоводов</t>
  </si>
  <si>
    <t>Установка, замена и восстановление работоспособности отдельных элементов и частей элементов внутренних систем водопроводов и канализации, горячего водоснабжения, включая насосные установки в жилом здании общедомового имущества. По мере необходимости</t>
  </si>
  <si>
    <t>Утепление и прочистка дымовентиляционных каналов, проверка состояния и ремонт продухов в цоколях зданий.</t>
  </si>
  <si>
    <t>На системах газоснабжения, электроснабжения после получения заявки диспетчером.</t>
  </si>
  <si>
    <t>Утепление и прочистка дымовентиляционных каналов, проверка состояния и ремонт продухов в цоколях зданий, ремонт и утепление наружных водоразборных кранов и колонок.</t>
  </si>
  <si>
    <t>На системах водоснабжения, канализации, электроснабжения после получения заявки.</t>
  </si>
  <si>
    <t>Ремонт, утепление и прочистка дымовентиляционных каналов, проверка состояния и ремонт продухов в цоколях зданий, ремонт и утепление наружных водоводов</t>
  </si>
  <si>
    <t>Установка, замена и восстановление работоспособности отдельных элементов и частей элементов внутренних систем водопроводов и канализации.По мере необходимости.</t>
  </si>
  <si>
    <t xml:space="preserve"> Утепление и прочистка дымовентиляционных каналов, проверка состояния и ремонт продухов в цоколях зданий, ремонт и утепление наружных водоводов</t>
  </si>
  <si>
    <t>На системах водоснабжения, газоснабжения, канализации, электроснабжения после получения заявки.</t>
  </si>
  <si>
    <t xml:space="preserve">Установка, замена и восстановление работоспособности отдельных элементов и частей элементов внутренних систем водопроводов и канализации. По мере необходимости. 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</si>
</sst>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b/>
      <i/>
      <u/>
      <sz val="10"/>
      <name val="Arial"/>
      <family val="2"/>
      <charset val="204"/>
    </font>
    <font>
      <i/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43" fontId="11" fillId="0" borderId="0" applyFont="0" applyFill="0" applyBorder="0" applyAlignment="0" applyProtection="0"/>
    <xf numFmtId="0" fontId="9" fillId="0" borderId="0"/>
  </cellStyleXfs>
  <cellXfs count="28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1" fillId="0" borderId="1" xfId="1" applyBorder="1" applyAlignment="1">
      <alignment horizontal="center"/>
    </xf>
    <xf numFmtId="0" fontId="1" fillId="0" borderId="0" xfId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justify" wrapText="1"/>
    </xf>
    <xf numFmtId="0" fontId="1" fillId="0" borderId="5" xfId="1" applyBorder="1" applyAlignment="1">
      <alignment wrapText="1"/>
    </xf>
    <xf numFmtId="0" fontId="1" fillId="0" borderId="4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164" fontId="1" fillId="0" borderId="1" xfId="1" applyNumberFormat="1" applyBorder="1" applyAlignment="1">
      <alignment horizontal="center"/>
    </xf>
    <xf numFmtId="0" fontId="1" fillId="0" borderId="6" xfId="1" applyBorder="1" applyAlignment="1">
      <alignment horizontal="center" vertical="justify" wrapText="1"/>
    </xf>
    <xf numFmtId="0" fontId="1" fillId="0" borderId="0" xfId="1" applyAlignment="1">
      <alignment wrapText="1"/>
    </xf>
    <xf numFmtId="0" fontId="1" fillId="0" borderId="7" xfId="1" applyBorder="1" applyAlignment="1">
      <alignment horizontal="left" vertical="top" wrapText="1"/>
    </xf>
    <xf numFmtId="0" fontId="1" fillId="0" borderId="8" xfId="1" applyBorder="1" applyAlignment="1">
      <alignment horizontal="left" vertical="top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left" vertical="top" wrapText="1"/>
    </xf>
    <xf numFmtId="0" fontId="1" fillId="0" borderId="9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0" fontId="1" fillId="0" borderId="4" xfId="1" applyBorder="1" applyAlignment="1">
      <alignment horizontal="left" vertical="top" wrapText="1"/>
    </xf>
    <xf numFmtId="0" fontId="1" fillId="0" borderId="5" xfId="1" applyBorder="1" applyAlignment="1">
      <alignment horizontal="left" vertical="top" wrapText="1"/>
    </xf>
    <xf numFmtId="0" fontId="2" fillId="0" borderId="4" xfId="1" applyFont="1" applyBorder="1" applyAlignment="1">
      <alignment horizontal="centerContinuous" vertical="center" wrapText="1"/>
    </xf>
    <xf numFmtId="0" fontId="1" fillId="0" borderId="5" xfId="1" applyBorder="1" applyAlignment="1">
      <alignment horizontal="centerContinuous" vertical="center" wrapText="1"/>
    </xf>
    <xf numFmtId="0" fontId="1" fillId="0" borderId="10" xfId="1" applyBorder="1" applyAlignment="1">
      <alignment horizontal="center" vertical="justify" wrapText="1"/>
    </xf>
    <xf numFmtId="0" fontId="1" fillId="0" borderId="7" xfId="1" applyBorder="1" applyAlignment="1">
      <alignment horizontal="left" vertical="justify" wrapText="1"/>
    </xf>
    <xf numFmtId="0" fontId="1" fillId="0" borderId="8" xfId="1" applyBorder="1" applyAlignment="1">
      <alignment horizontal="left" wrapText="1"/>
    </xf>
    <xf numFmtId="0" fontId="1" fillId="0" borderId="4" xfId="1" applyBorder="1" applyAlignment="1">
      <alignment horizontal="left" vertical="justify" wrapText="1"/>
    </xf>
    <xf numFmtId="0" fontId="1" fillId="0" borderId="5" xfId="1" applyBorder="1" applyAlignment="1">
      <alignment horizontal="left" wrapText="1"/>
    </xf>
    <xf numFmtId="0" fontId="1" fillId="0" borderId="9" xfId="1" applyBorder="1" applyAlignment="1">
      <alignment horizontal="left" vertical="justify" wrapText="1"/>
    </xf>
    <xf numFmtId="0" fontId="1" fillId="0" borderId="0" xfId="1" applyBorder="1" applyAlignment="1">
      <alignment horizontal="left" wrapText="1"/>
    </xf>
    <xf numFmtId="0" fontId="1" fillId="0" borderId="4" xfId="1" applyBorder="1" applyAlignment="1">
      <alignment horizontal="center" vertical="justify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0" xfId="1" applyAlignment="1">
      <alignment horizontal="left" vertical="top" wrapText="1"/>
    </xf>
    <xf numFmtId="0" fontId="1" fillId="0" borderId="9" xfId="1" applyBorder="1" applyAlignment="1">
      <alignment horizontal="left" vertical="center" wrapText="1"/>
    </xf>
    <xf numFmtId="0" fontId="1" fillId="0" borderId="0" xfId="1" applyBorder="1" applyAlignment="1">
      <alignment horizontal="left" vertical="center" wrapText="1"/>
    </xf>
    <xf numFmtId="0" fontId="1" fillId="0" borderId="4" xfId="1" applyBorder="1" applyAlignment="1">
      <alignment wrapText="1"/>
    </xf>
    <xf numFmtId="0" fontId="1" fillId="0" borderId="1" xfId="1" applyBorder="1" applyAlignment="1">
      <alignment horizontal="left" vertical="top" wrapText="1"/>
    </xf>
    <xf numFmtId="0" fontId="1" fillId="0" borderId="6" xfId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0" fontId="1" fillId="0" borderId="3" xfId="1" applyBorder="1" applyAlignment="1">
      <alignment horizontal="left" vertical="top" wrapText="1"/>
    </xf>
    <xf numFmtId="0" fontId="1" fillId="0" borderId="1" xfId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center" wrapText="1"/>
    </xf>
    <xf numFmtId="0" fontId="1" fillId="0" borderId="10" xfId="1" applyBorder="1" applyAlignment="1">
      <alignment horizontal="center" vertical="top" wrapText="1"/>
    </xf>
    <xf numFmtId="0" fontId="1" fillId="0" borderId="7" xfId="1" applyBorder="1" applyAlignment="1">
      <alignment wrapText="1"/>
    </xf>
    <xf numFmtId="0" fontId="1" fillId="0" borderId="8" xfId="1" applyBorder="1" applyAlignment="1">
      <alignment wrapText="1"/>
    </xf>
    <xf numFmtId="0" fontId="1" fillId="0" borderId="6" xfId="1" applyBorder="1" applyAlignment="1">
      <alignment horizontal="center" vertical="top" wrapText="1"/>
    </xf>
    <xf numFmtId="0" fontId="1" fillId="0" borderId="0" xfId="1" applyBorder="1" applyAlignment="1">
      <alignment wrapText="1"/>
    </xf>
    <xf numFmtId="0" fontId="1" fillId="0" borderId="11" xfId="1" applyBorder="1" applyAlignment="1">
      <alignment horizontal="center" vertical="top" wrapText="1"/>
    </xf>
    <xf numFmtId="0" fontId="1" fillId="0" borderId="2" xfId="1" applyBorder="1" applyAlignment="1">
      <alignment wrapText="1"/>
    </xf>
    <xf numFmtId="0" fontId="1" fillId="0" borderId="3" xfId="1" applyBorder="1" applyAlignment="1">
      <alignment wrapText="1"/>
    </xf>
    <xf numFmtId="0" fontId="1" fillId="0" borderId="10" xfId="1" applyBorder="1" applyAlignment="1">
      <alignment horizontal="center" vertical="top"/>
    </xf>
    <xf numFmtId="0" fontId="1" fillId="0" borderId="10" xfId="1" applyBorder="1"/>
    <xf numFmtId="0" fontId="1" fillId="0" borderId="8" xfId="1" applyBorder="1"/>
    <xf numFmtId="0" fontId="1" fillId="0" borderId="11" xfId="1" applyBorder="1" applyAlignment="1">
      <alignment horizont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center"/>
    </xf>
    <xf numFmtId="0" fontId="1" fillId="0" borderId="1" xfId="1" applyBorder="1" applyAlignment="1">
      <alignment horizontal="center" vertical="top"/>
    </xf>
    <xf numFmtId="0" fontId="1" fillId="0" borderId="10" xfId="1" applyBorder="1" applyAlignment="1">
      <alignment horizontal="left" vertical="top" wrapText="1"/>
    </xf>
    <xf numFmtId="0" fontId="1" fillId="0" borderId="10" xfId="1" applyBorder="1" applyAlignment="1">
      <alignment horizontal="left" vertical="top" wrapText="1"/>
    </xf>
    <xf numFmtId="0" fontId="9" fillId="0" borderId="10" xfId="1" applyFont="1" applyBorder="1" applyAlignment="1">
      <alignment horizontal="center"/>
    </xf>
    <xf numFmtId="0" fontId="1" fillId="0" borderId="8" xfId="1" applyBorder="1" applyAlignment="1">
      <alignment horizontal="center" vertical="top"/>
    </xf>
    <xf numFmtId="0" fontId="1" fillId="0" borderId="8" xfId="1" applyBorder="1" applyAlignment="1">
      <alignment horizontal="left" vertical="top" wrapText="1"/>
    </xf>
    <xf numFmtId="0" fontId="1" fillId="0" borderId="8" xfId="1" applyBorder="1" applyAlignment="1">
      <alignment horizontal="center"/>
    </xf>
    <xf numFmtId="0" fontId="1" fillId="0" borderId="4" xfId="1" applyBorder="1" applyAlignment="1">
      <alignment horizontal="center" vertical="top"/>
    </xf>
    <xf numFmtId="0" fontId="10" fillId="0" borderId="12" xfId="1" applyFont="1" applyBorder="1" applyAlignment="1">
      <alignment horizontal="left" vertical="top" wrapText="1"/>
    </xf>
    <xf numFmtId="0" fontId="1" fillId="0" borderId="0" xfId="1" applyBorder="1" applyAlignment="1">
      <alignment horizontal="center" vertical="top"/>
    </xf>
    <xf numFmtId="2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0" fontId="1" fillId="0" borderId="0" xfId="1" applyBorder="1"/>
    <xf numFmtId="165" fontId="2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" fillId="0" borderId="10" xfId="1" applyBorder="1" applyAlignment="1">
      <alignment horizontal="center"/>
    </xf>
    <xf numFmtId="0" fontId="1" fillId="0" borderId="0" xfId="1" applyBorder="1" applyAlignment="1">
      <alignment horizontal="center"/>
    </xf>
    <xf numFmtId="165" fontId="1" fillId="0" borderId="1" xfId="1" applyNumberFormat="1" applyBorder="1" applyAlignment="1">
      <alignment horizontal="center"/>
    </xf>
    <xf numFmtId="165" fontId="1" fillId="0" borderId="11" xfId="1" applyNumberFormat="1" applyBorder="1" applyAlignment="1">
      <alignment horizontal="center"/>
    </xf>
    <xf numFmtId="0" fontId="1" fillId="0" borderId="12" xfId="1" applyBorder="1" applyAlignment="1">
      <alignment horizontal="left" vertical="top" wrapText="1"/>
    </xf>
    <xf numFmtId="0" fontId="1" fillId="0" borderId="0" xfId="1" applyBorder="1" applyAlignment="1">
      <alignment horizontal="left" vertical="top" wrapText="1"/>
    </xf>
    <xf numFmtId="165" fontId="1" fillId="0" borderId="0" xfId="1" applyNumberFormat="1" applyAlignment="1">
      <alignment horizontal="center"/>
    </xf>
    <xf numFmtId="0" fontId="9" fillId="0" borderId="0" xfId="4"/>
    <xf numFmtId="0" fontId="9" fillId="0" borderId="0" xfId="2"/>
    <xf numFmtId="0" fontId="2" fillId="0" borderId="0" xfId="4" applyFont="1"/>
    <xf numFmtId="0" fontId="3" fillId="0" borderId="0" xfId="4" applyFont="1"/>
    <xf numFmtId="0" fontId="4" fillId="0" borderId="0" xfId="4" applyFont="1"/>
    <xf numFmtId="0" fontId="12" fillId="0" borderId="0" xfId="4" applyFont="1"/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wrapText="1"/>
    </xf>
    <xf numFmtId="1" fontId="2" fillId="0" borderId="1" xfId="4" applyNumberFormat="1" applyFont="1" applyBorder="1" applyAlignment="1">
      <alignment horizontal="center" vertical="center" wrapText="1"/>
    </xf>
    <xf numFmtId="1" fontId="2" fillId="0" borderId="0" xfId="4" applyNumberFormat="1" applyFont="1" applyAlignment="1">
      <alignment horizontal="center" vertical="center"/>
    </xf>
    <xf numFmtId="2" fontId="2" fillId="0" borderId="1" xfId="4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left" vertical="center" wrapText="1"/>
    </xf>
    <xf numFmtId="0" fontId="6" fillId="0" borderId="3" xfId="4" applyFont="1" applyBorder="1" applyAlignment="1">
      <alignment horizontal="left" vertical="center" wrapText="1"/>
    </xf>
    <xf numFmtId="0" fontId="9" fillId="0" borderId="1" xfId="4" applyBorder="1" applyAlignment="1">
      <alignment horizontal="center"/>
    </xf>
    <xf numFmtId="0" fontId="9" fillId="0" borderId="0" xfId="4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1" fontId="2" fillId="0" borderId="1" xfId="4" applyNumberFormat="1" applyFont="1" applyBorder="1" applyAlignment="1">
      <alignment horizontal="center" vertical="center"/>
    </xf>
    <xf numFmtId="2" fontId="9" fillId="0" borderId="1" xfId="4" applyNumberFormat="1" applyBorder="1" applyAlignment="1">
      <alignment horizontal="center"/>
    </xf>
    <xf numFmtId="0" fontId="9" fillId="0" borderId="1" xfId="4" applyBorder="1" applyAlignment="1">
      <alignment horizontal="center" vertical="justify" wrapText="1"/>
    </xf>
    <xf numFmtId="0" fontId="9" fillId="0" borderId="5" xfId="4" applyBorder="1" applyAlignment="1">
      <alignment wrapText="1"/>
    </xf>
    <xf numFmtId="0" fontId="9" fillId="0" borderId="4" xfId="4" applyBorder="1" applyAlignment="1">
      <alignment horizontal="left" vertical="top" wrapText="1"/>
    </xf>
    <xf numFmtId="0" fontId="9" fillId="0" borderId="5" xfId="4" applyBorder="1" applyAlignment="1">
      <alignment horizontal="left" vertical="top" wrapText="1"/>
    </xf>
    <xf numFmtId="164" fontId="9" fillId="0" borderId="1" xfId="4" applyNumberFormat="1" applyBorder="1" applyAlignment="1">
      <alignment horizontal="center"/>
    </xf>
    <xf numFmtId="0" fontId="9" fillId="0" borderId="6" xfId="4" applyBorder="1" applyAlignment="1">
      <alignment horizontal="center" vertical="justify" wrapText="1"/>
    </xf>
    <xf numFmtId="0" fontId="9" fillId="0" borderId="0" xfId="4" applyAlignment="1">
      <alignment wrapText="1"/>
    </xf>
    <xf numFmtId="0" fontId="9" fillId="0" borderId="7" xfId="4" applyBorder="1" applyAlignment="1">
      <alignment horizontal="left" vertical="top" wrapText="1"/>
    </xf>
    <xf numFmtId="0" fontId="9" fillId="0" borderId="8" xfId="4" applyBorder="1" applyAlignment="1">
      <alignment horizontal="left" vertical="top" wrapText="1"/>
    </xf>
    <xf numFmtId="0" fontId="9" fillId="0" borderId="1" xfId="4" applyBorder="1" applyAlignment="1">
      <alignment wrapText="1"/>
    </xf>
    <xf numFmtId="0" fontId="9" fillId="0" borderId="1" xfId="4" applyBorder="1" applyAlignment="1">
      <alignment horizontal="left" vertical="top" wrapText="1"/>
    </xf>
    <xf numFmtId="0" fontId="9" fillId="0" borderId="9" xfId="4" applyBorder="1" applyAlignment="1">
      <alignment horizontal="left" vertical="top" wrapText="1"/>
    </xf>
    <xf numFmtId="0" fontId="9" fillId="0" borderId="0" xfId="4" applyBorder="1" applyAlignment="1">
      <alignment horizontal="left" vertical="top" wrapText="1"/>
    </xf>
    <xf numFmtId="0" fontId="2" fillId="0" borderId="4" xfId="4" applyFont="1" applyBorder="1" applyAlignment="1">
      <alignment horizontal="centerContinuous" vertical="center" wrapText="1"/>
    </xf>
    <xf numFmtId="0" fontId="9" fillId="0" borderId="5" xfId="4" applyBorder="1" applyAlignment="1">
      <alignment horizontal="centerContinuous" vertical="center" wrapText="1"/>
    </xf>
    <xf numFmtId="1" fontId="9" fillId="0" borderId="1" xfId="4" applyNumberFormat="1" applyBorder="1" applyAlignment="1">
      <alignment horizontal="center"/>
    </xf>
    <xf numFmtId="0" fontId="9" fillId="0" borderId="10" xfId="4" applyBorder="1" applyAlignment="1">
      <alignment horizontal="center" vertical="justify" wrapText="1"/>
    </xf>
    <xf numFmtId="0" fontId="9" fillId="0" borderId="7" xfId="4" applyBorder="1" applyAlignment="1">
      <alignment horizontal="left" vertical="justify" wrapText="1"/>
    </xf>
    <xf numFmtId="0" fontId="9" fillId="0" borderId="8" xfId="4" applyBorder="1" applyAlignment="1">
      <alignment horizontal="left" wrapText="1"/>
    </xf>
    <xf numFmtId="0" fontId="9" fillId="0" borderId="4" xfId="4" applyBorder="1" applyAlignment="1">
      <alignment horizontal="center" vertical="justify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9" fillId="0" borderId="5" xfId="4" applyBorder="1" applyAlignment="1">
      <alignment horizontal="left" vertical="top" wrapText="1"/>
    </xf>
    <xf numFmtId="0" fontId="9" fillId="0" borderId="0" xfId="4" applyAlignment="1">
      <alignment horizontal="left" vertical="top" wrapText="1"/>
    </xf>
    <xf numFmtId="0" fontId="9" fillId="0" borderId="5" xfId="4" applyBorder="1" applyAlignment="1">
      <alignment vertical="top" wrapText="1"/>
    </xf>
    <xf numFmtId="0" fontId="9" fillId="0" borderId="9" xfId="4" applyBorder="1" applyAlignment="1">
      <alignment horizontal="left" vertical="center" wrapText="1"/>
    </xf>
    <xf numFmtId="0" fontId="9" fillId="0" borderId="0" xfId="4" applyBorder="1" applyAlignment="1">
      <alignment horizontal="left" vertical="center" wrapText="1"/>
    </xf>
    <xf numFmtId="0" fontId="9" fillId="0" borderId="1" xfId="4" applyBorder="1" applyAlignment="1">
      <alignment horizontal="left" vertical="top" wrapText="1"/>
    </xf>
    <xf numFmtId="0" fontId="9" fillId="0" borderId="6" xfId="4" applyBorder="1" applyAlignment="1">
      <alignment horizontal="left" vertical="top" wrapText="1"/>
    </xf>
    <xf numFmtId="0" fontId="9" fillId="0" borderId="2" xfId="4" applyBorder="1" applyAlignment="1">
      <alignment horizontal="left" vertical="top" wrapText="1"/>
    </xf>
    <xf numFmtId="0" fontId="9" fillId="0" borderId="3" xfId="4" applyBorder="1" applyAlignment="1">
      <alignment horizontal="left" vertical="top" wrapText="1"/>
    </xf>
    <xf numFmtId="0" fontId="9" fillId="0" borderId="1" xfId="4" applyBorder="1" applyAlignment="1">
      <alignment horizontal="center" vertical="top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1" fontId="9" fillId="0" borderId="6" xfId="4" applyNumberFormat="1" applyBorder="1" applyAlignment="1">
      <alignment horizontal="center"/>
    </xf>
    <xf numFmtId="2" fontId="9" fillId="0" borderId="6" xfId="4" applyNumberFormat="1" applyBorder="1" applyAlignment="1">
      <alignment horizontal="center"/>
    </xf>
    <xf numFmtId="0" fontId="9" fillId="0" borderId="1" xfId="4" applyBorder="1" applyAlignment="1">
      <alignment horizontal="center" vertical="top" wrapText="1"/>
    </xf>
    <xf numFmtId="0" fontId="9" fillId="0" borderId="1" xfId="4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9" fillId="0" borderId="10" xfId="4" applyNumberFormat="1" applyBorder="1" applyAlignment="1">
      <alignment horizontal="center"/>
    </xf>
    <xf numFmtId="2" fontId="9" fillId="0" borderId="10" xfId="4" applyNumberForma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1" fontId="9" fillId="0" borderId="11" xfId="4" applyNumberFormat="1" applyBorder="1" applyAlignment="1">
      <alignment horizontal="center"/>
    </xf>
    <xf numFmtId="2" fontId="9" fillId="0" borderId="11" xfId="4" applyNumberFormat="1" applyBorder="1" applyAlignment="1">
      <alignment horizontal="center"/>
    </xf>
    <xf numFmtId="0" fontId="9" fillId="0" borderId="4" xfId="4" applyBorder="1" applyAlignment="1">
      <alignment wrapText="1"/>
    </xf>
    <xf numFmtId="0" fontId="9" fillId="0" borderId="12" xfId="4" applyBorder="1" applyAlignment="1">
      <alignment wrapText="1"/>
    </xf>
    <xf numFmtId="0" fontId="9" fillId="0" borderId="11" xfId="4" applyBorder="1" applyAlignment="1">
      <alignment horizontal="center" vertical="top" wrapText="1"/>
    </xf>
    <xf numFmtId="0" fontId="9" fillId="0" borderId="2" xfId="4" applyBorder="1" applyAlignment="1">
      <alignment wrapText="1"/>
    </xf>
    <xf numFmtId="0" fontId="9" fillId="0" borderId="3" xfId="4" applyBorder="1" applyAlignment="1">
      <alignment wrapText="1"/>
    </xf>
    <xf numFmtId="0" fontId="5" fillId="0" borderId="4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0" fontId="8" fillId="0" borderId="1" xfId="4" applyFont="1" applyBorder="1" applyAlignment="1">
      <alignment horizontal="center"/>
    </xf>
    <xf numFmtId="0" fontId="9" fillId="0" borderId="1" xfId="4" applyBorder="1" applyAlignment="1">
      <alignment horizontal="center" vertical="top"/>
    </xf>
    <xf numFmtId="0" fontId="9" fillId="0" borderId="10" xfId="4" applyBorder="1" applyAlignment="1">
      <alignment horizontal="center" vertical="top"/>
    </xf>
    <xf numFmtId="0" fontId="9" fillId="0" borderId="10" xfId="4" applyBorder="1" applyAlignment="1">
      <alignment horizontal="left" vertical="top" wrapText="1"/>
    </xf>
    <xf numFmtId="0" fontId="9" fillId="0" borderId="10" xfId="4" applyBorder="1" applyAlignment="1">
      <alignment horizontal="left" vertical="top" wrapText="1"/>
    </xf>
    <xf numFmtId="0" fontId="9" fillId="0" borderId="10" xfId="4" applyFont="1" applyBorder="1" applyAlignment="1">
      <alignment horizontal="center"/>
    </xf>
    <xf numFmtId="0" fontId="9" fillId="0" borderId="8" xfId="4" applyBorder="1" applyAlignment="1">
      <alignment horizontal="center" vertical="top"/>
    </xf>
    <xf numFmtId="0" fontId="9" fillId="0" borderId="8" xfId="4" applyBorder="1" applyAlignment="1">
      <alignment horizontal="left" vertical="top" wrapText="1"/>
    </xf>
    <xf numFmtId="0" fontId="9" fillId="0" borderId="8" xfId="4" applyBorder="1" applyAlignment="1">
      <alignment horizontal="center"/>
    </xf>
    <xf numFmtId="0" fontId="9" fillId="0" borderId="4" xfId="4" applyBorder="1" applyAlignment="1">
      <alignment horizontal="center" vertical="top"/>
    </xf>
    <xf numFmtId="0" fontId="10" fillId="0" borderId="12" xfId="4" applyFont="1" applyBorder="1" applyAlignment="1">
      <alignment horizontal="left" vertical="top" wrapText="1"/>
    </xf>
    <xf numFmtId="0" fontId="9" fillId="0" borderId="0" xfId="4" applyBorder="1" applyAlignment="1">
      <alignment horizontal="center" vertical="top"/>
    </xf>
    <xf numFmtId="2" fontId="9" fillId="0" borderId="0" xfId="4" applyNumberFormat="1" applyAlignment="1">
      <alignment horizontal="center"/>
    </xf>
    <xf numFmtId="1" fontId="9" fillId="0" borderId="0" xfId="4" applyNumberFormat="1" applyAlignment="1">
      <alignment horizontal="center"/>
    </xf>
    <xf numFmtId="0" fontId="9" fillId="0" borderId="0" xfId="4" applyBorder="1"/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0" xfId="1" applyFill="1" applyBorder="1"/>
    <xf numFmtId="0" fontId="14" fillId="0" borderId="0" xfId="1" applyFont="1"/>
    <xf numFmtId="0" fontId="2" fillId="0" borderId="0" xfId="2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1" applyAlignment="1">
      <alignment horizontal="left"/>
    </xf>
    <xf numFmtId="0" fontId="3" fillId="0" borderId="0" xfId="2" applyFont="1"/>
    <xf numFmtId="0" fontId="4" fillId="0" borderId="0" xfId="2" applyFont="1"/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vertical="center" wrapText="1"/>
    </xf>
    <xf numFmtId="165" fontId="2" fillId="0" borderId="0" xfId="2" applyNumberFormat="1" applyFont="1" applyAlignment="1">
      <alignment horizontal="center" vertical="center"/>
    </xf>
    <xf numFmtId="2" fontId="9" fillId="0" borderId="0" xfId="2" applyNumberFormat="1"/>
    <xf numFmtId="0" fontId="5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9" fillId="0" borderId="1" xfId="2" applyBorder="1" applyAlignment="1">
      <alignment horizontal="center"/>
    </xf>
    <xf numFmtId="0" fontId="9" fillId="0" borderId="0" xfId="2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165" fontId="9" fillId="0" borderId="1" xfId="2" applyNumberFormat="1" applyBorder="1" applyAlignment="1">
      <alignment horizontal="center"/>
    </xf>
    <xf numFmtId="2" fontId="9" fillId="0" borderId="1" xfId="2" applyNumberFormat="1" applyBorder="1" applyAlignment="1">
      <alignment horizontal="center"/>
    </xf>
    <xf numFmtId="0" fontId="9" fillId="0" borderId="1" xfId="2" applyBorder="1" applyAlignment="1">
      <alignment horizontal="center" vertical="justify" wrapText="1"/>
    </xf>
    <xf numFmtId="0" fontId="9" fillId="0" borderId="5" xfId="2" applyBorder="1" applyAlignment="1">
      <alignment wrapText="1"/>
    </xf>
    <xf numFmtId="0" fontId="9" fillId="0" borderId="4" xfId="2" applyBorder="1" applyAlignment="1">
      <alignment horizontal="left" vertical="top" wrapText="1"/>
    </xf>
    <xf numFmtId="0" fontId="9" fillId="0" borderId="5" xfId="2" applyBorder="1" applyAlignment="1">
      <alignment horizontal="left" vertical="top" wrapText="1"/>
    </xf>
    <xf numFmtId="0" fontId="9" fillId="0" borderId="6" xfId="2" applyBorder="1" applyAlignment="1">
      <alignment horizontal="center" vertical="justify" wrapText="1"/>
    </xf>
    <xf numFmtId="0" fontId="9" fillId="0" borderId="0" xfId="2" applyAlignment="1">
      <alignment wrapText="1"/>
    </xf>
    <xf numFmtId="0" fontId="9" fillId="0" borderId="7" xfId="2" applyBorder="1" applyAlignment="1">
      <alignment horizontal="left" vertical="top" wrapText="1"/>
    </xf>
    <xf numFmtId="0" fontId="9" fillId="0" borderId="8" xfId="2" applyBorder="1" applyAlignment="1">
      <alignment horizontal="left" vertical="top" wrapText="1"/>
    </xf>
    <xf numFmtId="0" fontId="9" fillId="0" borderId="1" xfId="2" applyBorder="1" applyAlignment="1">
      <alignment wrapText="1"/>
    </xf>
    <xf numFmtId="0" fontId="9" fillId="0" borderId="1" xfId="2" applyBorder="1" applyAlignment="1">
      <alignment horizontal="left" vertical="top" wrapText="1"/>
    </xf>
    <xf numFmtId="0" fontId="9" fillId="0" borderId="9" xfId="2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4" xfId="2" applyBorder="1" applyAlignment="1">
      <alignment horizontal="left" vertical="top" wrapText="1"/>
    </xf>
    <xf numFmtId="0" fontId="9" fillId="0" borderId="5" xfId="2" applyBorder="1" applyAlignment="1">
      <alignment horizontal="left" vertical="top" wrapText="1"/>
    </xf>
    <xf numFmtId="0" fontId="2" fillId="0" borderId="4" xfId="2" applyFont="1" applyBorder="1" applyAlignment="1">
      <alignment horizontal="centerContinuous" vertical="center" wrapText="1"/>
    </xf>
    <xf numFmtId="0" fontId="9" fillId="0" borderId="5" xfId="2" applyBorder="1" applyAlignment="1">
      <alignment horizontal="centerContinuous" vertical="center" wrapText="1"/>
    </xf>
    <xf numFmtId="0" fontId="9" fillId="0" borderId="10" xfId="2" applyBorder="1" applyAlignment="1">
      <alignment horizontal="center" vertical="justify" wrapText="1"/>
    </xf>
    <xf numFmtId="0" fontId="9" fillId="0" borderId="1" xfId="2" applyBorder="1" applyAlignment="1">
      <alignment vertical="top" wrapText="1"/>
    </xf>
    <xf numFmtId="0" fontId="9" fillId="0" borderId="12" xfId="2" applyBorder="1" applyAlignment="1">
      <alignment horizontal="left" vertical="top" wrapText="1"/>
    </xf>
    <xf numFmtId="0" fontId="9" fillId="0" borderId="7" xfId="2" applyBorder="1" applyAlignment="1">
      <alignment horizontal="center" vertical="justify" wrapText="1"/>
    </xf>
    <xf numFmtId="0" fontId="9" fillId="0" borderId="12" xfId="2" applyBorder="1" applyAlignment="1">
      <alignment horizontal="left" vertical="top" wrapText="1"/>
    </xf>
    <xf numFmtId="0" fontId="2" fillId="0" borderId="4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9" fillId="0" borderId="0" xfId="2" applyAlignment="1">
      <alignment horizontal="left" vertical="top" wrapText="1"/>
    </xf>
    <xf numFmtId="0" fontId="9" fillId="0" borderId="5" xfId="2" applyBorder="1" applyAlignment="1">
      <alignment vertical="top" wrapText="1"/>
    </xf>
    <xf numFmtId="0" fontId="9" fillId="0" borderId="9" xfId="2" applyBorder="1" applyAlignment="1">
      <alignment horizontal="left" vertical="center" wrapText="1"/>
    </xf>
    <xf numFmtId="0" fontId="9" fillId="0" borderId="0" xfId="2" applyBorder="1" applyAlignment="1">
      <alignment horizontal="left" vertical="center" wrapText="1"/>
    </xf>
    <xf numFmtId="0" fontId="9" fillId="0" borderId="4" xfId="2" applyBorder="1" applyAlignment="1">
      <alignment wrapText="1"/>
    </xf>
    <xf numFmtId="0" fontId="9" fillId="0" borderId="1" xfId="2" applyBorder="1" applyAlignment="1">
      <alignment horizontal="left" vertical="top" wrapText="1"/>
    </xf>
    <xf numFmtId="0" fontId="9" fillId="0" borderId="6" xfId="2" applyBorder="1" applyAlignment="1">
      <alignment horizontal="left" vertical="top" wrapText="1"/>
    </xf>
    <xf numFmtId="0" fontId="9" fillId="0" borderId="2" xfId="2" applyBorder="1" applyAlignment="1">
      <alignment horizontal="left" vertical="top" wrapText="1"/>
    </xf>
    <xf numFmtId="0" fontId="9" fillId="0" borderId="3" xfId="2" applyBorder="1" applyAlignment="1">
      <alignment horizontal="left" vertical="top" wrapText="1"/>
    </xf>
    <xf numFmtId="0" fontId="9" fillId="0" borderId="1" xfId="2" applyBorder="1" applyAlignment="1">
      <alignment horizontal="center" vertical="top" wrapText="1"/>
    </xf>
    <xf numFmtId="0" fontId="2" fillId="0" borderId="8" xfId="2" applyFont="1" applyBorder="1" applyAlignment="1">
      <alignment horizontal="center" vertical="center" wrapText="1"/>
    </xf>
    <xf numFmtId="0" fontId="9" fillId="0" borderId="1" xfId="2" applyBorder="1" applyAlignment="1">
      <alignment wrapText="1"/>
    </xf>
    <xf numFmtId="0" fontId="1" fillId="0" borderId="1" xfId="1" applyBorder="1" applyAlignment="1">
      <alignment wrapText="1"/>
    </xf>
    <xf numFmtId="0" fontId="9" fillId="0" borderId="4" xfId="2" applyBorder="1" applyAlignment="1">
      <alignment wrapText="1"/>
    </xf>
    <xf numFmtId="0" fontId="9" fillId="0" borderId="12" xfId="2" applyBorder="1" applyAlignment="1">
      <alignment wrapText="1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2" fontId="8" fillId="0" borderId="1" xfId="2" applyNumberFormat="1" applyFont="1" applyBorder="1" applyAlignment="1">
      <alignment horizontal="center"/>
    </xf>
    <xf numFmtId="2" fontId="9" fillId="0" borderId="0" xfId="2" applyNumberFormat="1" applyAlignment="1">
      <alignment horizontal="center"/>
    </xf>
    <xf numFmtId="0" fontId="9" fillId="0" borderId="1" xfId="2" applyBorder="1" applyAlignment="1">
      <alignment horizontal="center" vertical="top"/>
    </xf>
    <xf numFmtId="0" fontId="9" fillId="0" borderId="4" xfId="2" applyBorder="1" applyAlignment="1">
      <alignment horizontal="center" vertical="top"/>
    </xf>
    <xf numFmtId="0" fontId="10" fillId="0" borderId="12" xfId="2" applyFont="1" applyBorder="1" applyAlignment="1">
      <alignment horizontal="left" vertical="top" wrapText="1"/>
    </xf>
    <xf numFmtId="0" fontId="9" fillId="0" borderId="0" xfId="2" applyBorder="1" applyAlignment="1">
      <alignment horizontal="center" vertical="top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Border="1" applyAlignment="1">
      <alignment horizontal="center"/>
    </xf>
    <xf numFmtId="2" fontId="9" fillId="0" borderId="0" xfId="2" applyNumberFormat="1" applyBorder="1" applyAlignment="1">
      <alignment horizontal="center"/>
    </xf>
    <xf numFmtId="0" fontId="9" fillId="0" borderId="0" xfId="2" applyBorder="1"/>
    <xf numFmtId="0" fontId="14" fillId="0" borderId="0" xfId="2" applyFont="1"/>
    <xf numFmtId="0" fontId="9" fillId="0" borderId="0" xfId="2" applyFill="1" applyBorder="1"/>
    <xf numFmtId="0" fontId="1" fillId="0" borderId="9" xfId="1" applyBorder="1" applyAlignment="1">
      <alignment wrapText="1"/>
    </xf>
    <xf numFmtId="0" fontId="1" fillId="0" borderId="1" xfId="1" applyBorder="1" applyAlignment="1">
      <alignment horizontal="center" vertical="top" wrapText="1"/>
    </xf>
    <xf numFmtId="0" fontId="1" fillId="0" borderId="1" xfId="1" applyBorder="1" applyAlignment="1">
      <alignment vertical="top"/>
    </xf>
    <xf numFmtId="0" fontId="1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0" xfId="1" applyBorder="1" applyAlignment="1">
      <alignment vertical="top" wrapText="1"/>
    </xf>
    <xf numFmtId="0" fontId="1" fillId="0" borderId="11" xfId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1" fillId="0" borderId="10" xfId="1" applyBorder="1" applyAlignment="1">
      <alignment horizontal="center" vertical="top"/>
    </xf>
    <xf numFmtId="0" fontId="1" fillId="0" borderId="11" xfId="1" applyBorder="1" applyAlignment="1">
      <alignment horizontal="center" vertical="top"/>
    </xf>
    <xf numFmtId="2" fontId="1" fillId="0" borderId="10" xfId="1" applyNumberForma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" fillId="0" borderId="5" xfId="1" applyBorder="1" applyAlignment="1">
      <alignment vertical="top" wrapText="1"/>
    </xf>
    <xf numFmtId="0" fontId="1" fillId="0" borderId="12" xfId="1" applyBorder="1" applyAlignment="1">
      <alignment wrapText="1"/>
    </xf>
    <xf numFmtId="0" fontId="1" fillId="0" borderId="13" xfId="1" applyBorder="1" applyAlignment="1">
      <alignment wrapText="1"/>
    </xf>
    <xf numFmtId="0" fontId="9" fillId="0" borderId="3" xfId="1" applyFont="1" applyBorder="1" applyAlignment="1">
      <alignment wrapText="1"/>
    </xf>
    <xf numFmtId="0" fontId="1" fillId="0" borderId="14" xfId="1" applyBorder="1" applyAlignment="1">
      <alignment wrapText="1"/>
    </xf>
    <xf numFmtId="165" fontId="1" fillId="0" borderId="12" xfId="1" applyNumberFormat="1" applyBorder="1" applyAlignment="1">
      <alignment horizontal="center"/>
    </xf>
    <xf numFmtId="0" fontId="1" fillId="0" borderId="15" xfId="1" applyBorder="1" applyAlignment="1">
      <alignment wrapText="1"/>
    </xf>
    <xf numFmtId="0" fontId="1" fillId="0" borderId="12" xfId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93;&#1086;&#1088;&#1086;&#1074;&#1072;/&#1058;&#1072;&#1088;&#1080;&#1092;&#1099;%20&#1085;&#1072;%20&#1089;&#1086;&#1076;&#1077;&#1088;&#1078;&#1072;&#1085;&#1080;&#1077;%20&#1080;%20&#1088;&#1077;&#1084;&#1086;&#1085;&#1090;%20&#1078;&#1080;&#1083;&#1080;&#1097;&#1085;&#1086;&#1075;&#1086;%20&#1092;&#1086;&#1085;&#1076;&#1072;/&#1058;&#1072;&#1088;&#1080;&#1092;%20&#1085;&#1072;%20&#1089;&#1086;&#1076;&#1077;&#1088;&#1078;.&#1080;%20&#1090;&#1077;&#1082;&#1091;&#1097;.&#1088;&#1077;&#1084;&#1086;&#1085;&#1090;%20%20&#1085;&#1072;%202012%20&#1075;&#1086;&#1076;/&#1056;&#1072;&#1089;&#1095;&#1077;&#1090;%20&#1090;&#1072;&#1088;&#1080;&#1092;&#1072;%20&#1085;&#1072;%20&#1089;&#1086;&#1076;.&#1080;%20&#1090;&#1077;&#1082;.&#1088;&#1077;&#1084;&#1086;&#1085;&#1090;%20&#1089;%2001.07.2012&#1075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б.25"/>
      <sheetName val="Мир.11 к"/>
      <sheetName val="Цв.15 к"/>
      <sheetName val="Шм.19 к"/>
      <sheetName val="К.Либк.15-а"/>
      <sheetName val="Пионер.12"/>
      <sheetName val="Расчет (2)"/>
      <sheetName val="Расчет"/>
      <sheetName val="калькул."/>
      <sheetName val="жил.отдел"/>
      <sheetName val="ТБО"/>
      <sheetName val="ЖБО"/>
      <sheetName val="ТБО р.оч."/>
      <sheetName val="ОБ"/>
      <sheetName val="список"/>
      <sheetName val="1"/>
      <sheetName val="2"/>
      <sheetName val="3"/>
      <sheetName val="4"/>
      <sheetName val="5"/>
      <sheetName val="6"/>
      <sheetName val="7"/>
      <sheetName val="8"/>
      <sheetName val="Нер.4"/>
      <sheetName val="57.1"/>
      <sheetName val="Окт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1">
          <cell r="E71">
            <v>1018888.3615447824</v>
          </cell>
          <cell r="F71">
            <v>97148.230471968651</v>
          </cell>
          <cell r="O71">
            <v>14.545737771500949</v>
          </cell>
        </row>
        <row r="73">
          <cell r="D73">
            <v>8752.48</v>
          </cell>
          <cell r="E73">
            <v>147093.53141605042</v>
          </cell>
          <cell r="F73">
            <v>72877.29488671376</v>
          </cell>
          <cell r="O73">
            <v>12.711207837150095</v>
          </cell>
        </row>
        <row r="74">
          <cell r="D74">
            <v>3863.54</v>
          </cell>
          <cell r="E74">
            <v>20094.736127088472</v>
          </cell>
          <cell r="F74">
            <v>162207.6235368101</v>
          </cell>
          <cell r="G74">
            <v>74529.36651553883</v>
          </cell>
          <cell r="O74">
            <v>12.272348563329519</v>
          </cell>
        </row>
        <row r="75">
          <cell r="D75">
            <v>959.80000000000018</v>
          </cell>
          <cell r="E75">
            <v>5023.4872637633534</v>
          </cell>
          <cell r="F75">
            <v>40205.210843923145</v>
          </cell>
          <cell r="G75">
            <v>18514.959333050567</v>
          </cell>
          <cell r="J75">
            <v>71016.344259690173</v>
          </cell>
          <cell r="O75">
            <v>11.700354388104053</v>
          </cell>
        </row>
        <row r="76">
          <cell r="D76">
            <v>984.8</v>
          </cell>
          <cell r="E76">
            <v>11020.976170912081</v>
          </cell>
          <cell r="F76">
            <v>24237.264791219524</v>
          </cell>
          <cell r="G76">
            <v>18997.220203363406</v>
          </cell>
          <cell r="J76">
            <v>79028.144962292019</v>
          </cell>
          <cell r="O76">
            <v>11.278398839678703</v>
          </cell>
        </row>
        <row r="77">
          <cell r="D77">
            <v>1170.5</v>
          </cell>
          <cell r="E77">
            <v>20456.002191180502</v>
          </cell>
          <cell r="F77">
            <v>7470.3507444564075</v>
          </cell>
          <cell r="G77">
            <v>22579.453948047183</v>
          </cell>
          <cell r="H77">
            <v>1161.1193370000001</v>
          </cell>
          <cell r="I77">
            <v>10882.152925874718</v>
          </cell>
          <cell r="J77">
            <v>68124.603542318553</v>
          </cell>
          <cell r="O77">
            <v>9.4525769696236956</v>
          </cell>
        </row>
        <row r="78">
          <cell r="D78">
            <v>478.09999999999997</v>
          </cell>
          <cell r="E78">
            <v>8575.1498219665846</v>
          </cell>
          <cell r="F78">
            <v>2414.0247249083727</v>
          </cell>
          <cell r="H78">
            <v>556.85741300000007</v>
          </cell>
          <cell r="I78">
            <v>5218.9360155087807</v>
          </cell>
          <cell r="J78">
            <v>58545.878582857746</v>
          </cell>
          <cell r="O78">
            <v>13.12675984073093</v>
          </cell>
        </row>
      </sheetData>
      <sheetData sheetId="8">
        <row r="42">
          <cell r="D42">
            <v>688871.02387945994</v>
          </cell>
          <cell r="F42">
            <v>112732.54342759785</v>
          </cell>
          <cell r="G42">
            <v>49762.660506994755</v>
          </cell>
          <cell r="H42">
            <v>12362.289908895358</v>
          </cell>
          <cell r="I42">
            <v>12684.291625630492</v>
          </cell>
          <cell r="J42">
            <v>15076.120377539086</v>
          </cell>
          <cell r="K42">
            <v>6157.9608308427478</v>
          </cell>
        </row>
      </sheetData>
      <sheetData sheetId="9"/>
      <sheetData sheetId="10"/>
      <sheetData sheetId="11"/>
      <sheetData sheetId="12"/>
      <sheetData sheetId="13"/>
      <sheetData sheetId="14">
        <row r="98">
          <cell r="E98">
            <v>53894.590000000018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opLeftCell="A55" workbookViewId="0">
      <selection activeCell="E67" sqref="E67"/>
    </sheetView>
  </sheetViews>
  <sheetFormatPr defaultRowHeight="13.2"/>
  <cols>
    <col min="1" max="1" width="4.6640625" style="1" customWidth="1"/>
    <col min="2" max="2" width="36.5546875" style="1" customWidth="1"/>
    <col min="3" max="3" width="24.88671875" style="1" customWidth="1"/>
    <col min="4" max="4" width="19" style="1" customWidth="1"/>
    <col min="5" max="5" width="9.77734375" style="1" customWidth="1"/>
    <col min="6" max="6" width="9.109375" style="1" customWidth="1"/>
    <col min="7" max="256" width="8.88671875" style="1"/>
    <col min="257" max="257" width="4.6640625" style="1" customWidth="1"/>
    <col min="258" max="258" width="36.5546875" style="1" customWidth="1"/>
    <col min="259" max="259" width="24.88671875" style="1" customWidth="1"/>
    <col min="260" max="260" width="19" style="1" customWidth="1"/>
    <col min="261" max="261" width="9.77734375" style="1" customWidth="1"/>
    <col min="262" max="512" width="8.88671875" style="1"/>
    <col min="513" max="513" width="4.6640625" style="1" customWidth="1"/>
    <col min="514" max="514" width="36.5546875" style="1" customWidth="1"/>
    <col min="515" max="515" width="24.88671875" style="1" customWidth="1"/>
    <col min="516" max="516" width="19" style="1" customWidth="1"/>
    <col min="517" max="517" width="9.77734375" style="1" customWidth="1"/>
    <col min="518" max="768" width="8.88671875" style="1"/>
    <col min="769" max="769" width="4.6640625" style="1" customWidth="1"/>
    <col min="770" max="770" width="36.5546875" style="1" customWidth="1"/>
    <col min="771" max="771" width="24.88671875" style="1" customWidth="1"/>
    <col min="772" max="772" width="19" style="1" customWidth="1"/>
    <col min="773" max="773" width="9.77734375" style="1" customWidth="1"/>
    <col min="774" max="1024" width="8.88671875" style="1"/>
    <col min="1025" max="1025" width="4.6640625" style="1" customWidth="1"/>
    <col min="1026" max="1026" width="36.5546875" style="1" customWidth="1"/>
    <col min="1027" max="1027" width="24.88671875" style="1" customWidth="1"/>
    <col min="1028" max="1028" width="19" style="1" customWidth="1"/>
    <col min="1029" max="1029" width="9.77734375" style="1" customWidth="1"/>
    <col min="1030" max="1280" width="8.88671875" style="1"/>
    <col min="1281" max="1281" width="4.6640625" style="1" customWidth="1"/>
    <col min="1282" max="1282" width="36.5546875" style="1" customWidth="1"/>
    <col min="1283" max="1283" width="24.88671875" style="1" customWidth="1"/>
    <col min="1284" max="1284" width="19" style="1" customWidth="1"/>
    <col min="1285" max="1285" width="9.77734375" style="1" customWidth="1"/>
    <col min="1286" max="1536" width="8.88671875" style="1"/>
    <col min="1537" max="1537" width="4.6640625" style="1" customWidth="1"/>
    <col min="1538" max="1538" width="36.5546875" style="1" customWidth="1"/>
    <col min="1539" max="1539" width="24.88671875" style="1" customWidth="1"/>
    <col min="1540" max="1540" width="19" style="1" customWidth="1"/>
    <col min="1541" max="1541" width="9.77734375" style="1" customWidth="1"/>
    <col min="1542" max="1792" width="8.88671875" style="1"/>
    <col min="1793" max="1793" width="4.6640625" style="1" customWidth="1"/>
    <col min="1794" max="1794" width="36.5546875" style="1" customWidth="1"/>
    <col min="1795" max="1795" width="24.88671875" style="1" customWidth="1"/>
    <col min="1796" max="1796" width="19" style="1" customWidth="1"/>
    <col min="1797" max="1797" width="9.77734375" style="1" customWidth="1"/>
    <col min="1798" max="2048" width="8.88671875" style="1"/>
    <col min="2049" max="2049" width="4.6640625" style="1" customWidth="1"/>
    <col min="2050" max="2050" width="36.5546875" style="1" customWidth="1"/>
    <col min="2051" max="2051" width="24.88671875" style="1" customWidth="1"/>
    <col min="2052" max="2052" width="19" style="1" customWidth="1"/>
    <col min="2053" max="2053" width="9.77734375" style="1" customWidth="1"/>
    <col min="2054" max="2304" width="8.88671875" style="1"/>
    <col min="2305" max="2305" width="4.6640625" style="1" customWidth="1"/>
    <col min="2306" max="2306" width="36.5546875" style="1" customWidth="1"/>
    <col min="2307" max="2307" width="24.88671875" style="1" customWidth="1"/>
    <col min="2308" max="2308" width="19" style="1" customWidth="1"/>
    <col min="2309" max="2309" width="9.77734375" style="1" customWidth="1"/>
    <col min="2310" max="2560" width="8.88671875" style="1"/>
    <col min="2561" max="2561" width="4.6640625" style="1" customWidth="1"/>
    <col min="2562" max="2562" width="36.5546875" style="1" customWidth="1"/>
    <col min="2563" max="2563" width="24.88671875" style="1" customWidth="1"/>
    <col min="2564" max="2564" width="19" style="1" customWidth="1"/>
    <col min="2565" max="2565" width="9.77734375" style="1" customWidth="1"/>
    <col min="2566" max="2816" width="8.88671875" style="1"/>
    <col min="2817" max="2817" width="4.6640625" style="1" customWidth="1"/>
    <col min="2818" max="2818" width="36.5546875" style="1" customWidth="1"/>
    <col min="2819" max="2819" width="24.88671875" style="1" customWidth="1"/>
    <col min="2820" max="2820" width="19" style="1" customWidth="1"/>
    <col min="2821" max="2821" width="9.77734375" style="1" customWidth="1"/>
    <col min="2822" max="3072" width="8.88671875" style="1"/>
    <col min="3073" max="3073" width="4.6640625" style="1" customWidth="1"/>
    <col min="3074" max="3074" width="36.5546875" style="1" customWidth="1"/>
    <col min="3075" max="3075" width="24.88671875" style="1" customWidth="1"/>
    <col min="3076" max="3076" width="19" style="1" customWidth="1"/>
    <col min="3077" max="3077" width="9.77734375" style="1" customWidth="1"/>
    <col min="3078" max="3328" width="8.88671875" style="1"/>
    <col min="3329" max="3329" width="4.6640625" style="1" customWidth="1"/>
    <col min="3330" max="3330" width="36.5546875" style="1" customWidth="1"/>
    <col min="3331" max="3331" width="24.88671875" style="1" customWidth="1"/>
    <col min="3332" max="3332" width="19" style="1" customWidth="1"/>
    <col min="3333" max="3333" width="9.77734375" style="1" customWidth="1"/>
    <col min="3334" max="3584" width="8.88671875" style="1"/>
    <col min="3585" max="3585" width="4.6640625" style="1" customWidth="1"/>
    <col min="3586" max="3586" width="36.5546875" style="1" customWidth="1"/>
    <col min="3587" max="3587" width="24.88671875" style="1" customWidth="1"/>
    <col min="3588" max="3588" width="19" style="1" customWidth="1"/>
    <col min="3589" max="3589" width="9.77734375" style="1" customWidth="1"/>
    <col min="3590" max="3840" width="8.88671875" style="1"/>
    <col min="3841" max="3841" width="4.6640625" style="1" customWidth="1"/>
    <col min="3842" max="3842" width="36.5546875" style="1" customWidth="1"/>
    <col min="3843" max="3843" width="24.88671875" style="1" customWidth="1"/>
    <col min="3844" max="3844" width="19" style="1" customWidth="1"/>
    <col min="3845" max="3845" width="9.77734375" style="1" customWidth="1"/>
    <col min="3846" max="4096" width="8.88671875" style="1"/>
    <col min="4097" max="4097" width="4.6640625" style="1" customWidth="1"/>
    <col min="4098" max="4098" width="36.5546875" style="1" customWidth="1"/>
    <col min="4099" max="4099" width="24.88671875" style="1" customWidth="1"/>
    <col min="4100" max="4100" width="19" style="1" customWidth="1"/>
    <col min="4101" max="4101" width="9.77734375" style="1" customWidth="1"/>
    <col min="4102" max="4352" width="8.88671875" style="1"/>
    <col min="4353" max="4353" width="4.6640625" style="1" customWidth="1"/>
    <col min="4354" max="4354" width="36.5546875" style="1" customWidth="1"/>
    <col min="4355" max="4355" width="24.88671875" style="1" customWidth="1"/>
    <col min="4356" max="4356" width="19" style="1" customWidth="1"/>
    <col min="4357" max="4357" width="9.77734375" style="1" customWidth="1"/>
    <col min="4358" max="4608" width="8.88671875" style="1"/>
    <col min="4609" max="4609" width="4.6640625" style="1" customWidth="1"/>
    <col min="4610" max="4610" width="36.5546875" style="1" customWidth="1"/>
    <col min="4611" max="4611" width="24.88671875" style="1" customWidth="1"/>
    <col min="4612" max="4612" width="19" style="1" customWidth="1"/>
    <col min="4613" max="4613" width="9.77734375" style="1" customWidth="1"/>
    <col min="4614" max="4864" width="8.88671875" style="1"/>
    <col min="4865" max="4865" width="4.6640625" style="1" customWidth="1"/>
    <col min="4866" max="4866" width="36.5546875" style="1" customWidth="1"/>
    <col min="4867" max="4867" width="24.88671875" style="1" customWidth="1"/>
    <col min="4868" max="4868" width="19" style="1" customWidth="1"/>
    <col min="4869" max="4869" width="9.77734375" style="1" customWidth="1"/>
    <col min="4870" max="5120" width="8.88671875" style="1"/>
    <col min="5121" max="5121" width="4.6640625" style="1" customWidth="1"/>
    <col min="5122" max="5122" width="36.5546875" style="1" customWidth="1"/>
    <col min="5123" max="5123" width="24.88671875" style="1" customWidth="1"/>
    <col min="5124" max="5124" width="19" style="1" customWidth="1"/>
    <col min="5125" max="5125" width="9.77734375" style="1" customWidth="1"/>
    <col min="5126" max="5376" width="8.88671875" style="1"/>
    <col min="5377" max="5377" width="4.6640625" style="1" customWidth="1"/>
    <col min="5378" max="5378" width="36.5546875" style="1" customWidth="1"/>
    <col min="5379" max="5379" width="24.88671875" style="1" customWidth="1"/>
    <col min="5380" max="5380" width="19" style="1" customWidth="1"/>
    <col min="5381" max="5381" width="9.77734375" style="1" customWidth="1"/>
    <col min="5382" max="5632" width="8.88671875" style="1"/>
    <col min="5633" max="5633" width="4.6640625" style="1" customWidth="1"/>
    <col min="5634" max="5634" width="36.5546875" style="1" customWidth="1"/>
    <col min="5635" max="5635" width="24.88671875" style="1" customWidth="1"/>
    <col min="5636" max="5636" width="19" style="1" customWidth="1"/>
    <col min="5637" max="5637" width="9.77734375" style="1" customWidth="1"/>
    <col min="5638" max="5888" width="8.88671875" style="1"/>
    <col min="5889" max="5889" width="4.6640625" style="1" customWidth="1"/>
    <col min="5890" max="5890" width="36.5546875" style="1" customWidth="1"/>
    <col min="5891" max="5891" width="24.88671875" style="1" customWidth="1"/>
    <col min="5892" max="5892" width="19" style="1" customWidth="1"/>
    <col min="5893" max="5893" width="9.77734375" style="1" customWidth="1"/>
    <col min="5894" max="6144" width="8.88671875" style="1"/>
    <col min="6145" max="6145" width="4.6640625" style="1" customWidth="1"/>
    <col min="6146" max="6146" width="36.5546875" style="1" customWidth="1"/>
    <col min="6147" max="6147" width="24.88671875" style="1" customWidth="1"/>
    <col min="6148" max="6148" width="19" style="1" customWidth="1"/>
    <col min="6149" max="6149" width="9.77734375" style="1" customWidth="1"/>
    <col min="6150" max="6400" width="8.88671875" style="1"/>
    <col min="6401" max="6401" width="4.6640625" style="1" customWidth="1"/>
    <col min="6402" max="6402" width="36.5546875" style="1" customWidth="1"/>
    <col min="6403" max="6403" width="24.88671875" style="1" customWidth="1"/>
    <col min="6404" max="6404" width="19" style="1" customWidth="1"/>
    <col min="6405" max="6405" width="9.77734375" style="1" customWidth="1"/>
    <col min="6406" max="6656" width="8.88671875" style="1"/>
    <col min="6657" max="6657" width="4.6640625" style="1" customWidth="1"/>
    <col min="6658" max="6658" width="36.5546875" style="1" customWidth="1"/>
    <col min="6659" max="6659" width="24.88671875" style="1" customWidth="1"/>
    <col min="6660" max="6660" width="19" style="1" customWidth="1"/>
    <col min="6661" max="6661" width="9.77734375" style="1" customWidth="1"/>
    <col min="6662" max="6912" width="8.88671875" style="1"/>
    <col min="6913" max="6913" width="4.6640625" style="1" customWidth="1"/>
    <col min="6914" max="6914" width="36.5546875" style="1" customWidth="1"/>
    <col min="6915" max="6915" width="24.88671875" style="1" customWidth="1"/>
    <col min="6916" max="6916" width="19" style="1" customWidth="1"/>
    <col min="6917" max="6917" width="9.77734375" style="1" customWidth="1"/>
    <col min="6918" max="7168" width="8.88671875" style="1"/>
    <col min="7169" max="7169" width="4.6640625" style="1" customWidth="1"/>
    <col min="7170" max="7170" width="36.5546875" style="1" customWidth="1"/>
    <col min="7171" max="7171" width="24.88671875" style="1" customWidth="1"/>
    <col min="7172" max="7172" width="19" style="1" customWidth="1"/>
    <col min="7173" max="7173" width="9.77734375" style="1" customWidth="1"/>
    <col min="7174" max="7424" width="8.88671875" style="1"/>
    <col min="7425" max="7425" width="4.6640625" style="1" customWidth="1"/>
    <col min="7426" max="7426" width="36.5546875" style="1" customWidth="1"/>
    <col min="7427" max="7427" width="24.88671875" style="1" customWidth="1"/>
    <col min="7428" max="7428" width="19" style="1" customWidth="1"/>
    <col min="7429" max="7429" width="9.77734375" style="1" customWidth="1"/>
    <col min="7430" max="7680" width="8.88671875" style="1"/>
    <col min="7681" max="7681" width="4.6640625" style="1" customWidth="1"/>
    <col min="7682" max="7682" width="36.5546875" style="1" customWidth="1"/>
    <col min="7683" max="7683" width="24.88671875" style="1" customWidth="1"/>
    <col min="7684" max="7684" width="19" style="1" customWidth="1"/>
    <col min="7685" max="7685" width="9.77734375" style="1" customWidth="1"/>
    <col min="7686" max="7936" width="8.88671875" style="1"/>
    <col min="7937" max="7937" width="4.6640625" style="1" customWidth="1"/>
    <col min="7938" max="7938" width="36.5546875" style="1" customWidth="1"/>
    <col min="7939" max="7939" width="24.88671875" style="1" customWidth="1"/>
    <col min="7940" max="7940" width="19" style="1" customWidth="1"/>
    <col min="7941" max="7941" width="9.77734375" style="1" customWidth="1"/>
    <col min="7942" max="8192" width="8.88671875" style="1"/>
    <col min="8193" max="8193" width="4.6640625" style="1" customWidth="1"/>
    <col min="8194" max="8194" width="36.5546875" style="1" customWidth="1"/>
    <col min="8195" max="8195" width="24.88671875" style="1" customWidth="1"/>
    <col min="8196" max="8196" width="19" style="1" customWidth="1"/>
    <col min="8197" max="8197" width="9.77734375" style="1" customWidth="1"/>
    <col min="8198" max="8448" width="8.88671875" style="1"/>
    <col min="8449" max="8449" width="4.6640625" style="1" customWidth="1"/>
    <col min="8450" max="8450" width="36.5546875" style="1" customWidth="1"/>
    <col min="8451" max="8451" width="24.88671875" style="1" customWidth="1"/>
    <col min="8452" max="8452" width="19" style="1" customWidth="1"/>
    <col min="8453" max="8453" width="9.77734375" style="1" customWidth="1"/>
    <col min="8454" max="8704" width="8.88671875" style="1"/>
    <col min="8705" max="8705" width="4.6640625" style="1" customWidth="1"/>
    <col min="8706" max="8706" width="36.5546875" style="1" customWidth="1"/>
    <col min="8707" max="8707" width="24.88671875" style="1" customWidth="1"/>
    <col min="8708" max="8708" width="19" style="1" customWidth="1"/>
    <col min="8709" max="8709" width="9.77734375" style="1" customWidth="1"/>
    <col min="8710" max="8960" width="8.88671875" style="1"/>
    <col min="8961" max="8961" width="4.6640625" style="1" customWidth="1"/>
    <col min="8962" max="8962" width="36.5546875" style="1" customWidth="1"/>
    <col min="8963" max="8963" width="24.88671875" style="1" customWidth="1"/>
    <col min="8964" max="8964" width="19" style="1" customWidth="1"/>
    <col min="8965" max="8965" width="9.77734375" style="1" customWidth="1"/>
    <col min="8966" max="9216" width="8.88671875" style="1"/>
    <col min="9217" max="9217" width="4.6640625" style="1" customWidth="1"/>
    <col min="9218" max="9218" width="36.5546875" style="1" customWidth="1"/>
    <col min="9219" max="9219" width="24.88671875" style="1" customWidth="1"/>
    <col min="9220" max="9220" width="19" style="1" customWidth="1"/>
    <col min="9221" max="9221" width="9.77734375" style="1" customWidth="1"/>
    <col min="9222" max="9472" width="8.88671875" style="1"/>
    <col min="9473" max="9473" width="4.6640625" style="1" customWidth="1"/>
    <col min="9474" max="9474" width="36.5546875" style="1" customWidth="1"/>
    <col min="9475" max="9475" width="24.88671875" style="1" customWidth="1"/>
    <col min="9476" max="9476" width="19" style="1" customWidth="1"/>
    <col min="9477" max="9477" width="9.77734375" style="1" customWidth="1"/>
    <col min="9478" max="9728" width="8.88671875" style="1"/>
    <col min="9729" max="9729" width="4.6640625" style="1" customWidth="1"/>
    <col min="9730" max="9730" width="36.5546875" style="1" customWidth="1"/>
    <col min="9731" max="9731" width="24.88671875" style="1" customWidth="1"/>
    <col min="9732" max="9732" width="19" style="1" customWidth="1"/>
    <col min="9733" max="9733" width="9.77734375" style="1" customWidth="1"/>
    <col min="9734" max="9984" width="8.88671875" style="1"/>
    <col min="9985" max="9985" width="4.6640625" style="1" customWidth="1"/>
    <col min="9986" max="9986" width="36.5546875" style="1" customWidth="1"/>
    <col min="9987" max="9987" width="24.88671875" style="1" customWidth="1"/>
    <col min="9988" max="9988" width="19" style="1" customWidth="1"/>
    <col min="9989" max="9989" width="9.77734375" style="1" customWidth="1"/>
    <col min="9990" max="10240" width="8.88671875" style="1"/>
    <col min="10241" max="10241" width="4.6640625" style="1" customWidth="1"/>
    <col min="10242" max="10242" width="36.5546875" style="1" customWidth="1"/>
    <col min="10243" max="10243" width="24.88671875" style="1" customWidth="1"/>
    <col min="10244" max="10244" width="19" style="1" customWidth="1"/>
    <col min="10245" max="10245" width="9.77734375" style="1" customWidth="1"/>
    <col min="10246" max="10496" width="8.88671875" style="1"/>
    <col min="10497" max="10497" width="4.6640625" style="1" customWidth="1"/>
    <col min="10498" max="10498" width="36.5546875" style="1" customWidth="1"/>
    <col min="10499" max="10499" width="24.88671875" style="1" customWidth="1"/>
    <col min="10500" max="10500" width="19" style="1" customWidth="1"/>
    <col min="10501" max="10501" width="9.77734375" style="1" customWidth="1"/>
    <col min="10502" max="10752" width="8.88671875" style="1"/>
    <col min="10753" max="10753" width="4.6640625" style="1" customWidth="1"/>
    <col min="10754" max="10754" width="36.5546875" style="1" customWidth="1"/>
    <col min="10755" max="10755" width="24.88671875" style="1" customWidth="1"/>
    <col min="10756" max="10756" width="19" style="1" customWidth="1"/>
    <col min="10757" max="10757" width="9.77734375" style="1" customWidth="1"/>
    <col min="10758" max="11008" width="8.88671875" style="1"/>
    <col min="11009" max="11009" width="4.6640625" style="1" customWidth="1"/>
    <col min="11010" max="11010" width="36.5546875" style="1" customWidth="1"/>
    <col min="11011" max="11011" width="24.88671875" style="1" customWidth="1"/>
    <col min="11012" max="11012" width="19" style="1" customWidth="1"/>
    <col min="11013" max="11013" width="9.77734375" style="1" customWidth="1"/>
    <col min="11014" max="11264" width="8.88671875" style="1"/>
    <col min="11265" max="11265" width="4.6640625" style="1" customWidth="1"/>
    <col min="11266" max="11266" width="36.5546875" style="1" customWidth="1"/>
    <col min="11267" max="11267" width="24.88671875" style="1" customWidth="1"/>
    <col min="11268" max="11268" width="19" style="1" customWidth="1"/>
    <col min="11269" max="11269" width="9.77734375" style="1" customWidth="1"/>
    <col min="11270" max="11520" width="8.88671875" style="1"/>
    <col min="11521" max="11521" width="4.6640625" style="1" customWidth="1"/>
    <col min="11522" max="11522" width="36.5546875" style="1" customWidth="1"/>
    <col min="11523" max="11523" width="24.88671875" style="1" customWidth="1"/>
    <col min="11524" max="11524" width="19" style="1" customWidth="1"/>
    <col min="11525" max="11525" width="9.77734375" style="1" customWidth="1"/>
    <col min="11526" max="11776" width="8.88671875" style="1"/>
    <col min="11777" max="11777" width="4.6640625" style="1" customWidth="1"/>
    <col min="11778" max="11778" width="36.5546875" style="1" customWidth="1"/>
    <col min="11779" max="11779" width="24.88671875" style="1" customWidth="1"/>
    <col min="11780" max="11780" width="19" style="1" customWidth="1"/>
    <col min="11781" max="11781" width="9.77734375" style="1" customWidth="1"/>
    <col min="11782" max="12032" width="8.88671875" style="1"/>
    <col min="12033" max="12033" width="4.6640625" style="1" customWidth="1"/>
    <col min="12034" max="12034" width="36.5546875" style="1" customWidth="1"/>
    <col min="12035" max="12035" width="24.88671875" style="1" customWidth="1"/>
    <col min="12036" max="12036" width="19" style="1" customWidth="1"/>
    <col min="12037" max="12037" width="9.77734375" style="1" customWidth="1"/>
    <col min="12038" max="12288" width="8.88671875" style="1"/>
    <col min="12289" max="12289" width="4.6640625" style="1" customWidth="1"/>
    <col min="12290" max="12290" width="36.5546875" style="1" customWidth="1"/>
    <col min="12291" max="12291" width="24.88671875" style="1" customWidth="1"/>
    <col min="12292" max="12292" width="19" style="1" customWidth="1"/>
    <col min="12293" max="12293" width="9.77734375" style="1" customWidth="1"/>
    <col min="12294" max="12544" width="8.88671875" style="1"/>
    <col min="12545" max="12545" width="4.6640625" style="1" customWidth="1"/>
    <col min="12546" max="12546" width="36.5546875" style="1" customWidth="1"/>
    <col min="12547" max="12547" width="24.88671875" style="1" customWidth="1"/>
    <col min="12548" max="12548" width="19" style="1" customWidth="1"/>
    <col min="12549" max="12549" width="9.77734375" style="1" customWidth="1"/>
    <col min="12550" max="12800" width="8.88671875" style="1"/>
    <col min="12801" max="12801" width="4.6640625" style="1" customWidth="1"/>
    <col min="12802" max="12802" width="36.5546875" style="1" customWidth="1"/>
    <col min="12803" max="12803" width="24.88671875" style="1" customWidth="1"/>
    <col min="12804" max="12804" width="19" style="1" customWidth="1"/>
    <col min="12805" max="12805" width="9.77734375" style="1" customWidth="1"/>
    <col min="12806" max="13056" width="8.88671875" style="1"/>
    <col min="13057" max="13057" width="4.6640625" style="1" customWidth="1"/>
    <col min="13058" max="13058" width="36.5546875" style="1" customWidth="1"/>
    <col min="13059" max="13059" width="24.88671875" style="1" customWidth="1"/>
    <col min="13060" max="13060" width="19" style="1" customWidth="1"/>
    <col min="13061" max="13061" width="9.77734375" style="1" customWidth="1"/>
    <col min="13062" max="13312" width="8.88671875" style="1"/>
    <col min="13313" max="13313" width="4.6640625" style="1" customWidth="1"/>
    <col min="13314" max="13314" width="36.5546875" style="1" customWidth="1"/>
    <col min="13315" max="13315" width="24.88671875" style="1" customWidth="1"/>
    <col min="13316" max="13316" width="19" style="1" customWidth="1"/>
    <col min="13317" max="13317" width="9.77734375" style="1" customWidth="1"/>
    <col min="13318" max="13568" width="8.88671875" style="1"/>
    <col min="13569" max="13569" width="4.6640625" style="1" customWidth="1"/>
    <col min="13570" max="13570" width="36.5546875" style="1" customWidth="1"/>
    <col min="13571" max="13571" width="24.88671875" style="1" customWidth="1"/>
    <col min="13572" max="13572" width="19" style="1" customWidth="1"/>
    <col min="13573" max="13573" width="9.77734375" style="1" customWidth="1"/>
    <col min="13574" max="13824" width="8.88671875" style="1"/>
    <col min="13825" max="13825" width="4.6640625" style="1" customWidth="1"/>
    <col min="13826" max="13826" width="36.5546875" style="1" customWidth="1"/>
    <col min="13827" max="13827" width="24.88671875" style="1" customWidth="1"/>
    <col min="13828" max="13828" width="19" style="1" customWidth="1"/>
    <col min="13829" max="13829" width="9.77734375" style="1" customWidth="1"/>
    <col min="13830" max="14080" width="8.88671875" style="1"/>
    <col min="14081" max="14081" width="4.6640625" style="1" customWidth="1"/>
    <col min="14082" max="14082" width="36.5546875" style="1" customWidth="1"/>
    <col min="14083" max="14083" width="24.88671875" style="1" customWidth="1"/>
    <col min="14084" max="14084" width="19" style="1" customWidth="1"/>
    <col min="14085" max="14085" width="9.77734375" style="1" customWidth="1"/>
    <col min="14086" max="14336" width="8.88671875" style="1"/>
    <col min="14337" max="14337" width="4.6640625" style="1" customWidth="1"/>
    <col min="14338" max="14338" width="36.5546875" style="1" customWidth="1"/>
    <col min="14339" max="14339" width="24.88671875" style="1" customWidth="1"/>
    <col min="14340" max="14340" width="19" style="1" customWidth="1"/>
    <col min="14341" max="14341" width="9.77734375" style="1" customWidth="1"/>
    <col min="14342" max="14592" width="8.88671875" style="1"/>
    <col min="14593" max="14593" width="4.6640625" style="1" customWidth="1"/>
    <col min="14594" max="14594" width="36.5546875" style="1" customWidth="1"/>
    <col min="14595" max="14595" width="24.88671875" style="1" customWidth="1"/>
    <col min="14596" max="14596" width="19" style="1" customWidth="1"/>
    <col min="14597" max="14597" width="9.77734375" style="1" customWidth="1"/>
    <col min="14598" max="14848" width="8.88671875" style="1"/>
    <col min="14849" max="14849" width="4.6640625" style="1" customWidth="1"/>
    <col min="14850" max="14850" width="36.5546875" style="1" customWidth="1"/>
    <col min="14851" max="14851" width="24.88671875" style="1" customWidth="1"/>
    <col min="14852" max="14852" width="19" style="1" customWidth="1"/>
    <col min="14853" max="14853" width="9.77734375" style="1" customWidth="1"/>
    <col min="14854" max="15104" width="8.88671875" style="1"/>
    <col min="15105" max="15105" width="4.6640625" style="1" customWidth="1"/>
    <col min="15106" max="15106" width="36.5546875" style="1" customWidth="1"/>
    <col min="15107" max="15107" width="24.88671875" style="1" customWidth="1"/>
    <col min="15108" max="15108" width="19" style="1" customWidth="1"/>
    <col min="15109" max="15109" width="9.77734375" style="1" customWidth="1"/>
    <col min="15110" max="15360" width="8.88671875" style="1"/>
    <col min="15361" max="15361" width="4.6640625" style="1" customWidth="1"/>
    <col min="15362" max="15362" width="36.5546875" style="1" customWidth="1"/>
    <col min="15363" max="15363" width="24.88671875" style="1" customWidth="1"/>
    <col min="15364" max="15364" width="19" style="1" customWidth="1"/>
    <col min="15365" max="15365" width="9.77734375" style="1" customWidth="1"/>
    <col min="15366" max="15616" width="8.88671875" style="1"/>
    <col min="15617" max="15617" width="4.6640625" style="1" customWidth="1"/>
    <col min="15618" max="15618" width="36.5546875" style="1" customWidth="1"/>
    <col min="15619" max="15619" width="24.88671875" style="1" customWidth="1"/>
    <col min="15620" max="15620" width="19" style="1" customWidth="1"/>
    <col min="15621" max="15621" width="9.77734375" style="1" customWidth="1"/>
    <col min="15622" max="15872" width="8.88671875" style="1"/>
    <col min="15873" max="15873" width="4.6640625" style="1" customWidth="1"/>
    <col min="15874" max="15874" width="36.5546875" style="1" customWidth="1"/>
    <col min="15875" max="15875" width="24.88671875" style="1" customWidth="1"/>
    <col min="15876" max="15876" width="19" style="1" customWidth="1"/>
    <col min="15877" max="15877" width="9.77734375" style="1" customWidth="1"/>
    <col min="15878" max="16128" width="8.88671875" style="1"/>
    <col min="16129" max="16129" width="4.6640625" style="1" customWidth="1"/>
    <col min="16130" max="16130" width="36.5546875" style="1" customWidth="1"/>
    <col min="16131" max="16131" width="24.88671875" style="1" customWidth="1"/>
    <col min="16132" max="16132" width="19" style="1" customWidth="1"/>
    <col min="16133" max="16133" width="9.77734375" style="1" customWidth="1"/>
    <col min="16134" max="16384" width="8.88671875" style="1"/>
  </cols>
  <sheetData>
    <row r="1" spans="1:7" ht="6" customHeight="1"/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 ht="6.75" customHeight="1">
      <c r="B4" s="2"/>
      <c r="C4" s="2"/>
      <c r="D4" s="2"/>
    </row>
    <row r="5" spans="1:7" ht="15.6">
      <c r="B5" s="3" t="s">
        <v>2</v>
      </c>
      <c r="C5" s="3"/>
      <c r="D5" s="4"/>
    </row>
    <row r="6" spans="1:7" ht="7.5" customHeight="1">
      <c r="B6" s="4"/>
      <c r="C6" s="4"/>
      <c r="D6" s="4"/>
    </row>
    <row r="7" spans="1:7" ht="92.4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4.75" customHeight="1">
      <c r="A8" s="5"/>
      <c r="B8" s="5" t="s">
        <v>8</v>
      </c>
      <c r="C8" s="8">
        <f>[1]список!E98 -411</f>
        <v>53483.590000000018</v>
      </c>
      <c r="D8" s="5"/>
      <c r="E8" s="9">
        <f>F8*C8*12</f>
        <v>9335499.3026216477</v>
      </c>
      <c r="F8" s="10">
        <f>[1]Расчет!O71</f>
        <v>14.545737771500949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7">
        <f>[1]калькул.!D42</f>
        <v>688871.02387945994</v>
      </c>
      <c r="F10" s="18">
        <f>E10/C8/12</f>
        <v>1.0733370489270007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2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2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2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2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2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2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22"/>
      <c r="E17" s="13"/>
      <c r="F17" s="23"/>
      <c r="G17" s="14"/>
    </row>
    <row r="18" spans="1:7" ht="13.2" customHeight="1">
      <c r="A18" s="19" t="s">
        <v>29</v>
      </c>
      <c r="B18" s="20"/>
      <c r="C18" s="32"/>
      <c r="D18" s="33"/>
      <c r="E18" s="13"/>
      <c r="F18" s="23"/>
      <c r="G18" s="14"/>
    </row>
    <row r="19" spans="1:7">
      <c r="A19" s="34" t="s">
        <v>30</v>
      </c>
      <c r="B19" s="35"/>
      <c r="C19" s="35"/>
      <c r="D19" s="35"/>
      <c r="E19" s="17">
        <f>[1]Расчет!E71+[1]Расчет!F71</f>
        <v>1116036.5920167509</v>
      </c>
      <c r="F19" s="18">
        <f>SUM(F20:F22)</f>
        <v>1.7389081274224343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17">
        <f>[1]Расчет!E71</f>
        <v>1018888.3615447824</v>
      </c>
      <c r="F20" s="18">
        <f>E20/C8/12</f>
        <v>1.5875404673109113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13">
        <v>0</v>
      </c>
      <c r="F21" s="18">
        <v>0</v>
      </c>
      <c r="G21" s="14"/>
    </row>
    <row r="22" spans="1:7">
      <c r="A22" s="24" t="s">
        <v>35</v>
      </c>
      <c r="B22" s="28" t="s">
        <v>36</v>
      </c>
      <c r="C22" s="41" t="s">
        <v>19</v>
      </c>
      <c r="D22" s="42"/>
      <c r="E22" s="17">
        <f>[1]Расчет!F71</f>
        <v>97148.230471968651</v>
      </c>
      <c r="F22" s="18">
        <f>E22/C8/12</f>
        <v>0.15136766011152303</v>
      </c>
      <c r="G22" s="14"/>
    </row>
    <row r="23" spans="1:7" ht="13.2" customHeight="1">
      <c r="A23" s="19" t="s">
        <v>37</v>
      </c>
      <c r="B23" s="25" t="s">
        <v>38</v>
      </c>
      <c r="C23" s="43"/>
      <c r="D23" s="20"/>
      <c r="E23" s="13"/>
      <c r="F23" s="23"/>
      <c r="G23" s="14"/>
    </row>
    <row r="24" spans="1:7">
      <c r="A24" s="44" t="s">
        <v>39</v>
      </c>
      <c r="B24" s="45"/>
      <c r="C24" s="45"/>
      <c r="D24" s="45"/>
      <c r="E24" s="13">
        <v>559541</v>
      </c>
      <c r="F24" s="18">
        <f>E24/C8/12</f>
        <v>0.87182660450928318</v>
      </c>
      <c r="G24" s="14"/>
    </row>
    <row r="25" spans="1:7" ht="52.5" customHeight="1">
      <c r="A25" s="19" t="s">
        <v>40</v>
      </c>
      <c r="B25" s="33" t="s">
        <v>41</v>
      </c>
      <c r="C25" s="21" t="s">
        <v>42</v>
      </c>
      <c r="D25" s="22"/>
      <c r="E25" s="13"/>
      <c r="F25" s="23"/>
      <c r="G25" s="14"/>
    </row>
    <row r="26" spans="1:7" ht="29.25" customHeight="1">
      <c r="A26" s="24" t="s">
        <v>43</v>
      </c>
      <c r="B26" s="46" t="s">
        <v>44</v>
      </c>
      <c r="C26" s="30" t="s">
        <v>19</v>
      </c>
      <c r="D26" s="31"/>
      <c r="E26" s="13"/>
      <c r="F26" s="23"/>
      <c r="G26" s="14"/>
    </row>
    <row r="27" spans="1:7" ht="120" customHeight="1">
      <c r="A27" s="19" t="s">
        <v>45</v>
      </c>
      <c r="B27" s="20" t="s">
        <v>46</v>
      </c>
      <c r="C27" s="21" t="s">
        <v>47</v>
      </c>
      <c r="D27" s="22"/>
      <c r="E27" s="13"/>
      <c r="F27" s="23"/>
      <c r="G27" s="14"/>
    </row>
    <row r="28" spans="1:7" ht="26.4">
      <c r="A28" s="24" t="s">
        <v>48</v>
      </c>
      <c r="B28" s="25" t="s">
        <v>49</v>
      </c>
      <c r="C28" s="47" t="s">
        <v>50</v>
      </c>
      <c r="D28" s="48"/>
      <c r="E28" s="13"/>
      <c r="F28" s="23"/>
      <c r="G28" s="14"/>
    </row>
    <row r="29" spans="1:7">
      <c r="A29" s="19" t="s">
        <v>51</v>
      </c>
      <c r="B29" s="20"/>
      <c r="C29" s="49"/>
      <c r="D29" s="20"/>
      <c r="E29" s="13"/>
      <c r="F29" s="23"/>
      <c r="G29" s="14"/>
    </row>
    <row r="30" spans="1:7">
      <c r="A30" s="44" t="s">
        <v>52</v>
      </c>
      <c r="B30" s="45"/>
      <c r="C30" s="45"/>
      <c r="D30" s="45"/>
      <c r="E30" s="13">
        <v>1032828</v>
      </c>
      <c r="F30" s="18">
        <f>E30/C8/12</f>
        <v>1.6092599617938879</v>
      </c>
      <c r="G30" s="14"/>
    </row>
    <row r="31" spans="1:7" ht="78.75" customHeight="1">
      <c r="A31" s="19" t="s">
        <v>53</v>
      </c>
      <c r="B31" s="50" t="s">
        <v>54</v>
      </c>
      <c r="C31" s="21" t="s">
        <v>55</v>
      </c>
      <c r="D31" s="22"/>
      <c r="E31" s="13"/>
      <c r="F31" s="23"/>
      <c r="G31" s="14"/>
    </row>
    <row r="32" spans="1:7" ht="15.75" customHeight="1">
      <c r="A32" s="19" t="s">
        <v>56</v>
      </c>
      <c r="B32" s="50" t="s">
        <v>57</v>
      </c>
      <c r="C32" s="21" t="s">
        <v>58</v>
      </c>
      <c r="D32" s="22"/>
      <c r="E32" s="13"/>
      <c r="F32" s="23"/>
      <c r="G32" s="14"/>
    </row>
    <row r="33" spans="1:7" ht="28.5" customHeight="1">
      <c r="A33" s="19" t="s">
        <v>59</v>
      </c>
      <c r="B33" s="50" t="s">
        <v>60</v>
      </c>
      <c r="C33" s="21" t="s">
        <v>61</v>
      </c>
      <c r="D33" s="22"/>
      <c r="E33" s="13"/>
      <c r="F33" s="23"/>
      <c r="G33" s="14"/>
    </row>
    <row r="34" spans="1:7" ht="26.4">
      <c r="A34" s="19" t="s">
        <v>62</v>
      </c>
      <c r="B34" s="50" t="s">
        <v>63</v>
      </c>
      <c r="C34" s="21" t="s">
        <v>64</v>
      </c>
      <c r="D34" s="22"/>
      <c r="E34" s="13"/>
      <c r="F34" s="23"/>
      <c r="G34" s="14"/>
    </row>
    <row r="35" spans="1:7" ht="27.75" customHeight="1">
      <c r="A35" s="24" t="s">
        <v>65</v>
      </c>
      <c r="B35" s="51" t="s">
        <v>66</v>
      </c>
      <c r="C35" s="52" t="s">
        <v>67</v>
      </c>
      <c r="D35" s="53"/>
      <c r="E35" s="13"/>
      <c r="F35" s="23"/>
      <c r="G35" s="14"/>
    </row>
    <row r="36" spans="1:7">
      <c r="A36" s="19" t="s">
        <v>68</v>
      </c>
      <c r="B36" s="28"/>
      <c r="C36" s="49"/>
      <c r="D36" s="20"/>
      <c r="E36" s="13"/>
      <c r="F36" s="23"/>
      <c r="G36" s="14"/>
    </row>
    <row r="37" spans="1:7">
      <c r="A37" s="44" t="s">
        <v>69</v>
      </c>
      <c r="B37" s="45"/>
      <c r="C37" s="45"/>
      <c r="D37" s="45"/>
      <c r="E37" s="13">
        <v>405990</v>
      </c>
      <c r="F37" s="18">
        <f>E37/C8/12</f>
        <v>0.63257720732658351</v>
      </c>
      <c r="G37" s="14"/>
    </row>
    <row r="38" spans="1:7" ht="40.799999999999997" customHeight="1">
      <c r="A38" s="54" t="s">
        <v>70</v>
      </c>
      <c r="B38" s="50" t="s">
        <v>71</v>
      </c>
      <c r="C38" s="21" t="s">
        <v>72</v>
      </c>
      <c r="D38" s="22"/>
      <c r="E38" s="13"/>
      <c r="F38" s="23"/>
      <c r="G38" s="14"/>
    </row>
    <row r="39" spans="1:7" ht="67.2" customHeight="1">
      <c r="A39" s="54" t="s">
        <v>73</v>
      </c>
      <c r="B39" s="50" t="s">
        <v>74</v>
      </c>
      <c r="C39" s="21" t="s">
        <v>75</v>
      </c>
      <c r="D39" s="22"/>
      <c r="E39" s="13"/>
      <c r="F39" s="23"/>
      <c r="G39" s="14"/>
    </row>
    <row r="40" spans="1:7">
      <c r="A40" s="54" t="s">
        <v>76</v>
      </c>
      <c r="B40" s="46"/>
      <c r="C40" s="32"/>
      <c r="D40" s="33"/>
      <c r="E40" s="13"/>
      <c r="F40" s="23"/>
      <c r="G40" s="14"/>
    </row>
    <row r="41" spans="1:7">
      <c r="A41" s="44" t="s">
        <v>77</v>
      </c>
      <c r="B41" s="45"/>
      <c r="C41" s="55"/>
      <c r="D41" s="55"/>
      <c r="E41" s="17">
        <f>E43+E44</f>
        <v>644194.80000000005</v>
      </c>
      <c r="F41" s="18">
        <f>F43+F44</f>
        <v>1.01</v>
      </c>
      <c r="G41" s="14"/>
    </row>
    <row r="42" spans="1:7">
      <c r="A42" s="56" t="s">
        <v>78</v>
      </c>
      <c r="B42" s="25" t="s">
        <v>79</v>
      </c>
      <c r="C42" s="57" t="s">
        <v>80</v>
      </c>
      <c r="D42" s="58"/>
      <c r="E42" s="13"/>
      <c r="F42" s="18"/>
      <c r="G42" s="14"/>
    </row>
    <row r="43" spans="1:7">
      <c r="A43" s="59" t="s">
        <v>81</v>
      </c>
      <c r="B43" s="25" t="s">
        <v>82</v>
      </c>
      <c r="C43" s="57" t="s">
        <v>80</v>
      </c>
      <c r="D43" s="60"/>
      <c r="E43" s="13">
        <v>584040</v>
      </c>
      <c r="F43" s="18">
        <v>0.91</v>
      </c>
      <c r="G43" s="14"/>
    </row>
    <row r="44" spans="1:7">
      <c r="A44" s="59" t="s">
        <v>83</v>
      </c>
      <c r="B44" s="25" t="s">
        <v>84</v>
      </c>
      <c r="C44" s="57" t="s">
        <v>80</v>
      </c>
      <c r="D44" s="60"/>
      <c r="E44" s="17">
        <v>60154.8</v>
      </c>
      <c r="F44" s="18">
        <v>0.1</v>
      </c>
      <c r="G44" s="14"/>
    </row>
    <row r="45" spans="1:7">
      <c r="A45" s="61" t="s">
        <v>85</v>
      </c>
      <c r="B45" s="25"/>
      <c r="C45" s="62"/>
      <c r="D45" s="63"/>
      <c r="E45" s="13"/>
      <c r="F45" s="23"/>
      <c r="G45" s="14"/>
    </row>
    <row r="46" spans="1:7">
      <c r="A46" s="64" t="s">
        <v>86</v>
      </c>
      <c r="B46" s="65"/>
      <c r="C46" s="66"/>
      <c r="D46" s="66"/>
      <c r="E46" s="67"/>
      <c r="F46" s="67"/>
      <c r="G46" s="14"/>
    </row>
    <row r="47" spans="1:7">
      <c r="A47" s="68" t="s">
        <v>87</v>
      </c>
      <c r="B47" s="69"/>
      <c r="C47" s="69"/>
      <c r="D47" s="69"/>
      <c r="E47" s="13">
        <v>4887611</v>
      </c>
      <c r="F47" s="18">
        <f>E47/C8/12</f>
        <v>7.6154371213051801</v>
      </c>
      <c r="G47" s="14"/>
    </row>
    <row r="48" spans="1:7">
      <c r="A48" s="70"/>
      <c r="B48" s="69" t="s">
        <v>88</v>
      </c>
      <c r="C48" s="68"/>
      <c r="D48" s="69"/>
      <c r="E48" s="71"/>
      <c r="F48" s="13"/>
      <c r="G48" s="14"/>
    </row>
    <row r="49" spans="1:7" ht="38.25" customHeight="1">
      <c r="A49" s="72" t="s">
        <v>89</v>
      </c>
      <c r="B49" s="50" t="s">
        <v>90</v>
      </c>
      <c r="C49" s="29" t="s">
        <v>91</v>
      </c>
      <c r="D49" s="21"/>
      <c r="E49" s="13"/>
      <c r="F49" s="13"/>
      <c r="G49" s="14"/>
    </row>
    <row r="50" spans="1:7" ht="65.25" customHeight="1">
      <c r="A50" s="72" t="s">
        <v>92</v>
      </c>
      <c r="B50" s="50" t="s">
        <v>93</v>
      </c>
      <c r="C50" s="29" t="s">
        <v>94</v>
      </c>
      <c r="D50" s="21"/>
      <c r="E50" s="13"/>
      <c r="F50" s="13"/>
      <c r="G50" s="14"/>
    </row>
    <row r="51" spans="1:7" ht="42" customHeight="1">
      <c r="A51" s="72" t="s">
        <v>95</v>
      </c>
      <c r="B51" s="50" t="s">
        <v>96</v>
      </c>
      <c r="C51" s="29" t="s">
        <v>97</v>
      </c>
      <c r="D51" s="21"/>
      <c r="E51" s="13"/>
      <c r="F51" s="13"/>
      <c r="G51" s="14"/>
    </row>
    <row r="52" spans="1:7" ht="26.4">
      <c r="A52" s="72" t="s">
        <v>98</v>
      </c>
      <c r="B52" s="50" t="s">
        <v>99</v>
      </c>
      <c r="C52" s="29" t="s">
        <v>100</v>
      </c>
      <c r="D52" s="21"/>
      <c r="E52" s="13"/>
      <c r="F52" s="13"/>
      <c r="G52" s="14"/>
    </row>
    <row r="53" spans="1:7" ht="26.25" customHeight="1">
      <c r="A53" s="72" t="s">
        <v>101</v>
      </c>
      <c r="B53" s="50" t="s">
        <v>102</v>
      </c>
      <c r="C53" s="29" t="s">
        <v>103</v>
      </c>
      <c r="D53" s="21"/>
      <c r="E53" s="13"/>
      <c r="F53" s="13"/>
      <c r="G53" s="14"/>
    </row>
    <row r="54" spans="1:7" ht="64.5" customHeight="1">
      <c r="A54" s="72" t="s">
        <v>104</v>
      </c>
      <c r="B54" s="50" t="s">
        <v>105</v>
      </c>
      <c r="C54" s="29" t="s">
        <v>106</v>
      </c>
      <c r="D54" s="21"/>
      <c r="E54" s="13"/>
      <c r="F54" s="13"/>
      <c r="G54" s="14"/>
    </row>
    <row r="55" spans="1:7" ht="75.75" customHeight="1">
      <c r="A55" s="72" t="s">
        <v>107</v>
      </c>
      <c r="B55" s="50" t="s">
        <v>108</v>
      </c>
      <c r="C55" s="29" t="s">
        <v>109</v>
      </c>
      <c r="D55" s="21"/>
      <c r="E55" s="13"/>
      <c r="F55" s="13"/>
      <c r="G55" s="14"/>
    </row>
    <row r="56" spans="1:7" ht="90.75" customHeight="1">
      <c r="A56" s="72" t="s">
        <v>110</v>
      </c>
      <c r="B56" s="50" t="s">
        <v>111</v>
      </c>
      <c r="C56" s="29" t="s">
        <v>112</v>
      </c>
      <c r="D56" s="21"/>
      <c r="E56" s="13"/>
      <c r="F56" s="13"/>
      <c r="G56" s="14"/>
    </row>
    <row r="57" spans="1:7" ht="54" customHeight="1">
      <c r="A57" s="72" t="s">
        <v>113</v>
      </c>
      <c r="B57" s="50" t="s">
        <v>114</v>
      </c>
      <c r="C57" s="29" t="s">
        <v>115</v>
      </c>
      <c r="D57" s="21"/>
      <c r="E57" s="13"/>
      <c r="F57" s="13"/>
      <c r="G57" s="14"/>
    </row>
    <row r="58" spans="1:7">
      <c r="A58" s="72" t="s">
        <v>116</v>
      </c>
      <c r="B58" s="50" t="s">
        <v>117</v>
      </c>
      <c r="C58" s="29" t="s">
        <v>118</v>
      </c>
      <c r="D58" s="21"/>
      <c r="E58" s="13"/>
      <c r="F58" s="13"/>
      <c r="G58" s="14"/>
    </row>
    <row r="59" spans="1:7" ht="26.4">
      <c r="A59" s="64" t="s">
        <v>119</v>
      </c>
      <c r="B59" s="73" t="s">
        <v>120</v>
      </c>
      <c r="C59" s="74" t="s">
        <v>121</v>
      </c>
      <c r="D59" s="26"/>
      <c r="E59" s="75" t="s">
        <v>122</v>
      </c>
      <c r="F59" s="75" t="s">
        <v>122</v>
      </c>
      <c r="G59" s="14"/>
    </row>
    <row r="60" spans="1:7">
      <c r="A60" s="76"/>
      <c r="B60" s="77"/>
      <c r="C60" s="77"/>
      <c r="D60" s="77"/>
      <c r="E60" s="78"/>
      <c r="F60" s="78"/>
      <c r="G60" s="14"/>
    </row>
    <row r="61" spans="1:7" ht="13.8">
      <c r="A61" s="79"/>
      <c r="B61" s="80" t="s">
        <v>123</v>
      </c>
      <c r="C61" s="29"/>
      <c r="D61" s="29"/>
      <c r="E61" s="13"/>
      <c r="F61" s="18">
        <v>4.5</v>
      </c>
      <c r="G61" s="14"/>
    </row>
    <row r="62" spans="1:7">
      <c r="A62" s="81"/>
      <c r="B62" s="31"/>
      <c r="C62" s="31"/>
      <c r="D62" s="31"/>
      <c r="E62" s="14"/>
      <c r="F62" s="82"/>
      <c r="G62" s="14"/>
    </row>
    <row r="63" spans="1:7">
      <c r="A63" s="81"/>
      <c r="B63" s="31"/>
      <c r="C63" s="31"/>
      <c r="D63" s="31"/>
      <c r="E63" s="83"/>
      <c r="F63" s="82"/>
      <c r="G63" s="14"/>
    </row>
    <row r="64" spans="1:7">
      <c r="A64" s="81"/>
      <c r="B64" s="31"/>
      <c r="C64" s="31"/>
      <c r="D64" s="31"/>
      <c r="E64" s="14"/>
      <c r="F64" s="14"/>
      <c r="G64" s="14"/>
    </row>
    <row r="65" spans="1:7">
      <c r="A65" s="81"/>
      <c r="B65" s="84"/>
      <c r="C65" s="84"/>
      <c r="D65" s="84"/>
      <c r="E65" s="14"/>
      <c r="F65" s="14"/>
      <c r="G65" s="14"/>
    </row>
    <row r="66" spans="1:7">
      <c r="A66" s="84"/>
      <c r="B66" s="84"/>
      <c r="C66" s="84"/>
      <c r="D66" s="84"/>
      <c r="E66" s="14"/>
      <c r="F66" s="14"/>
      <c r="G66" s="14"/>
    </row>
    <row r="67" spans="1:7" ht="22.5" customHeight="1">
      <c r="A67" s="84"/>
      <c r="B67" s="84"/>
      <c r="C67" s="84"/>
      <c r="D67" s="84"/>
      <c r="E67" s="14"/>
      <c r="F67" s="14"/>
      <c r="G67" s="14"/>
    </row>
    <row r="68" spans="1:7">
      <c r="A68" s="84"/>
      <c r="B68" s="84"/>
      <c r="C68" s="84"/>
      <c r="D68" s="84"/>
      <c r="E68" s="14"/>
      <c r="F68" s="14"/>
      <c r="G68" s="14"/>
    </row>
    <row r="69" spans="1:7">
      <c r="A69" s="84"/>
      <c r="B69" s="84"/>
      <c r="C69" s="84"/>
      <c r="D69" s="84"/>
      <c r="E69" s="14"/>
      <c r="F69" s="14"/>
      <c r="G69" s="14"/>
    </row>
    <row r="70" spans="1:7">
      <c r="E70" s="14"/>
      <c r="F70" s="14"/>
      <c r="G70" s="14"/>
    </row>
    <row r="71" spans="1:7">
      <c r="E71" s="14"/>
      <c r="F71" s="14"/>
      <c r="G71" s="14"/>
    </row>
    <row r="72" spans="1:7">
      <c r="E72" s="14"/>
      <c r="F72" s="14"/>
      <c r="G72" s="14"/>
    </row>
    <row r="73" spans="1:7">
      <c r="E73" s="14"/>
      <c r="F73" s="14"/>
      <c r="G73" s="14"/>
    </row>
    <row r="74" spans="1:7">
      <c r="E74" s="14"/>
      <c r="F74" s="14"/>
      <c r="G74" s="14"/>
    </row>
    <row r="75" spans="1:7">
      <c r="E75" s="14"/>
      <c r="F75" s="14"/>
      <c r="G75" s="14"/>
    </row>
    <row r="76" spans="1:7">
      <c r="E76" s="14"/>
      <c r="F76" s="14"/>
      <c r="G76" s="14"/>
    </row>
    <row r="77" spans="1:7">
      <c r="E77" s="14"/>
      <c r="F77" s="14"/>
      <c r="G77" s="14"/>
    </row>
    <row r="78" spans="1:7">
      <c r="E78" s="14"/>
      <c r="F78" s="14"/>
      <c r="G78" s="14"/>
    </row>
    <row r="79" spans="1:7">
      <c r="E79" s="14"/>
      <c r="F79" s="14"/>
      <c r="G79" s="14"/>
    </row>
    <row r="80" spans="1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</sheetData>
  <mergeCells count="43">
    <mergeCell ref="B64:D64"/>
    <mergeCell ref="C57:D57"/>
    <mergeCell ref="C58:D58"/>
    <mergeCell ref="C59:D59"/>
    <mergeCell ref="C61:D61"/>
    <mergeCell ref="B62:D62"/>
    <mergeCell ref="B63:D63"/>
    <mergeCell ref="C51:D51"/>
    <mergeCell ref="C52:D52"/>
    <mergeCell ref="C53:D53"/>
    <mergeCell ref="C54:D54"/>
    <mergeCell ref="C55:D55"/>
    <mergeCell ref="C56:D56"/>
    <mergeCell ref="A37:D37"/>
    <mergeCell ref="C38:D38"/>
    <mergeCell ref="C39:D39"/>
    <mergeCell ref="A41:D41"/>
    <mergeCell ref="C49:D49"/>
    <mergeCell ref="C50:D50"/>
    <mergeCell ref="A30:D30"/>
    <mergeCell ref="C31:D31"/>
    <mergeCell ref="C32:D32"/>
    <mergeCell ref="C33:D33"/>
    <mergeCell ref="C34:D34"/>
    <mergeCell ref="C35:D35"/>
    <mergeCell ref="C22:D22"/>
    <mergeCell ref="A24:D24"/>
    <mergeCell ref="C25:D25"/>
    <mergeCell ref="C26:D26"/>
    <mergeCell ref="C27:D27"/>
    <mergeCell ref="C28:D28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5" bottom="0.28999999999999998" header="0.28999999999999998" footer="0.28999999999999998"/>
  <pageSetup paperSize="9" scale="9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8"/>
  <sheetViews>
    <sheetView topLeftCell="A61" workbookViewId="0">
      <selection activeCell="G10" sqref="G10"/>
    </sheetView>
  </sheetViews>
  <sheetFormatPr defaultRowHeight="13.2"/>
  <cols>
    <col min="1" max="1" width="6.6640625" style="95" customWidth="1"/>
    <col min="2" max="2" width="35.6640625" style="95" customWidth="1"/>
    <col min="3" max="3" width="8.88671875" style="95"/>
    <col min="4" max="4" width="28.44140625" style="95" customWidth="1"/>
    <col min="5" max="5" width="10.44140625" style="95" customWidth="1"/>
    <col min="6" max="6" width="9.5546875" style="95" customWidth="1"/>
    <col min="7" max="7" width="18.33203125" style="95" customWidth="1"/>
    <col min="8" max="256" width="8.88671875" style="95"/>
    <col min="257" max="257" width="6.6640625" style="95" customWidth="1"/>
    <col min="258" max="258" width="35.6640625" style="95" customWidth="1"/>
    <col min="259" max="259" width="8.88671875" style="95"/>
    <col min="260" max="260" width="28.44140625" style="95" customWidth="1"/>
    <col min="261" max="261" width="10.44140625" style="95" customWidth="1"/>
    <col min="262" max="262" width="9.5546875" style="95" customWidth="1"/>
    <col min="263" max="263" width="18.33203125" style="95" customWidth="1"/>
    <col min="264" max="512" width="8.88671875" style="95"/>
    <col min="513" max="513" width="6.6640625" style="95" customWidth="1"/>
    <col min="514" max="514" width="35.6640625" style="95" customWidth="1"/>
    <col min="515" max="515" width="8.88671875" style="95"/>
    <col min="516" max="516" width="28.44140625" style="95" customWidth="1"/>
    <col min="517" max="517" width="10.44140625" style="95" customWidth="1"/>
    <col min="518" max="518" width="9.5546875" style="95" customWidth="1"/>
    <col min="519" max="519" width="18.33203125" style="95" customWidth="1"/>
    <col min="520" max="768" width="8.88671875" style="95"/>
    <col min="769" max="769" width="6.6640625" style="95" customWidth="1"/>
    <col min="770" max="770" width="35.6640625" style="95" customWidth="1"/>
    <col min="771" max="771" width="8.88671875" style="95"/>
    <col min="772" max="772" width="28.44140625" style="95" customWidth="1"/>
    <col min="773" max="773" width="10.44140625" style="95" customWidth="1"/>
    <col min="774" max="774" width="9.5546875" style="95" customWidth="1"/>
    <col min="775" max="775" width="18.33203125" style="95" customWidth="1"/>
    <col min="776" max="1024" width="8.88671875" style="95"/>
    <col min="1025" max="1025" width="6.6640625" style="95" customWidth="1"/>
    <col min="1026" max="1026" width="35.6640625" style="95" customWidth="1"/>
    <col min="1027" max="1027" width="8.88671875" style="95"/>
    <col min="1028" max="1028" width="28.44140625" style="95" customWidth="1"/>
    <col min="1029" max="1029" width="10.44140625" style="95" customWidth="1"/>
    <col min="1030" max="1030" width="9.5546875" style="95" customWidth="1"/>
    <col min="1031" max="1031" width="18.33203125" style="95" customWidth="1"/>
    <col min="1032" max="1280" width="8.88671875" style="95"/>
    <col min="1281" max="1281" width="6.6640625" style="95" customWidth="1"/>
    <col min="1282" max="1282" width="35.6640625" style="95" customWidth="1"/>
    <col min="1283" max="1283" width="8.88671875" style="95"/>
    <col min="1284" max="1284" width="28.44140625" style="95" customWidth="1"/>
    <col min="1285" max="1285" width="10.44140625" style="95" customWidth="1"/>
    <col min="1286" max="1286" width="9.5546875" style="95" customWidth="1"/>
    <col min="1287" max="1287" width="18.33203125" style="95" customWidth="1"/>
    <col min="1288" max="1536" width="8.88671875" style="95"/>
    <col min="1537" max="1537" width="6.6640625" style="95" customWidth="1"/>
    <col min="1538" max="1538" width="35.6640625" style="95" customWidth="1"/>
    <col min="1539" max="1539" width="8.88671875" style="95"/>
    <col min="1540" max="1540" width="28.44140625" style="95" customWidth="1"/>
    <col min="1541" max="1541" width="10.44140625" style="95" customWidth="1"/>
    <col min="1542" max="1542" width="9.5546875" style="95" customWidth="1"/>
    <col min="1543" max="1543" width="18.33203125" style="95" customWidth="1"/>
    <col min="1544" max="1792" width="8.88671875" style="95"/>
    <col min="1793" max="1793" width="6.6640625" style="95" customWidth="1"/>
    <col min="1794" max="1794" width="35.6640625" style="95" customWidth="1"/>
    <col min="1795" max="1795" width="8.88671875" style="95"/>
    <col min="1796" max="1796" width="28.44140625" style="95" customWidth="1"/>
    <col min="1797" max="1797" width="10.44140625" style="95" customWidth="1"/>
    <col min="1798" max="1798" width="9.5546875" style="95" customWidth="1"/>
    <col min="1799" max="1799" width="18.33203125" style="95" customWidth="1"/>
    <col min="1800" max="2048" width="8.88671875" style="95"/>
    <col min="2049" max="2049" width="6.6640625" style="95" customWidth="1"/>
    <col min="2050" max="2050" width="35.6640625" style="95" customWidth="1"/>
    <col min="2051" max="2051" width="8.88671875" style="95"/>
    <col min="2052" max="2052" width="28.44140625" style="95" customWidth="1"/>
    <col min="2053" max="2053" width="10.44140625" style="95" customWidth="1"/>
    <col min="2054" max="2054" width="9.5546875" style="95" customWidth="1"/>
    <col min="2055" max="2055" width="18.33203125" style="95" customWidth="1"/>
    <col min="2056" max="2304" width="8.88671875" style="95"/>
    <col min="2305" max="2305" width="6.6640625" style="95" customWidth="1"/>
    <col min="2306" max="2306" width="35.6640625" style="95" customWidth="1"/>
    <col min="2307" max="2307" width="8.88671875" style="95"/>
    <col min="2308" max="2308" width="28.44140625" style="95" customWidth="1"/>
    <col min="2309" max="2309" width="10.44140625" style="95" customWidth="1"/>
    <col min="2310" max="2310" width="9.5546875" style="95" customWidth="1"/>
    <col min="2311" max="2311" width="18.33203125" style="95" customWidth="1"/>
    <col min="2312" max="2560" width="8.88671875" style="95"/>
    <col min="2561" max="2561" width="6.6640625" style="95" customWidth="1"/>
    <col min="2562" max="2562" width="35.6640625" style="95" customWidth="1"/>
    <col min="2563" max="2563" width="8.88671875" style="95"/>
    <col min="2564" max="2564" width="28.44140625" style="95" customWidth="1"/>
    <col min="2565" max="2565" width="10.44140625" style="95" customWidth="1"/>
    <col min="2566" max="2566" width="9.5546875" style="95" customWidth="1"/>
    <col min="2567" max="2567" width="18.33203125" style="95" customWidth="1"/>
    <col min="2568" max="2816" width="8.88671875" style="95"/>
    <col min="2817" max="2817" width="6.6640625" style="95" customWidth="1"/>
    <col min="2818" max="2818" width="35.6640625" style="95" customWidth="1"/>
    <col min="2819" max="2819" width="8.88671875" style="95"/>
    <col min="2820" max="2820" width="28.44140625" style="95" customWidth="1"/>
    <col min="2821" max="2821" width="10.44140625" style="95" customWidth="1"/>
    <col min="2822" max="2822" width="9.5546875" style="95" customWidth="1"/>
    <col min="2823" max="2823" width="18.33203125" style="95" customWidth="1"/>
    <col min="2824" max="3072" width="8.88671875" style="95"/>
    <col min="3073" max="3073" width="6.6640625" style="95" customWidth="1"/>
    <col min="3074" max="3074" width="35.6640625" style="95" customWidth="1"/>
    <col min="3075" max="3075" width="8.88671875" style="95"/>
    <col min="3076" max="3076" width="28.44140625" style="95" customWidth="1"/>
    <col min="3077" max="3077" width="10.44140625" style="95" customWidth="1"/>
    <col min="3078" max="3078" width="9.5546875" style="95" customWidth="1"/>
    <col min="3079" max="3079" width="18.33203125" style="95" customWidth="1"/>
    <col min="3080" max="3328" width="8.88671875" style="95"/>
    <col min="3329" max="3329" width="6.6640625" style="95" customWidth="1"/>
    <col min="3330" max="3330" width="35.6640625" style="95" customWidth="1"/>
    <col min="3331" max="3331" width="8.88671875" style="95"/>
    <col min="3332" max="3332" width="28.44140625" style="95" customWidth="1"/>
    <col min="3333" max="3333" width="10.44140625" style="95" customWidth="1"/>
    <col min="3334" max="3334" width="9.5546875" style="95" customWidth="1"/>
    <col min="3335" max="3335" width="18.33203125" style="95" customWidth="1"/>
    <col min="3336" max="3584" width="8.88671875" style="95"/>
    <col min="3585" max="3585" width="6.6640625" style="95" customWidth="1"/>
    <col min="3586" max="3586" width="35.6640625" style="95" customWidth="1"/>
    <col min="3587" max="3587" width="8.88671875" style="95"/>
    <col min="3588" max="3588" width="28.44140625" style="95" customWidth="1"/>
    <col min="3589" max="3589" width="10.44140625" style="95" customWidth="1"/>
    <col min="3590" max="3590" width="9.5546875" style="95" customWidth="1"/>
    <col min="3591" max="3591" width="18.33203125" style="95" customWidth="1"/>
    <col min="3592" max="3840" width="8.88671875" style="95"/>
    <col min="3841" max="3841" width="6.6640625" style="95" customWidth="1"/>
    <col min="3842" max="3842" width="35.6640625" style="95" customWidth="1"/>
    <col min="3843" max="3843" width="8.88671875" style="95"/>
    <col min="3844" max="3844" width="28.44140625" style="95" customWidth="1"/>
    <col min="3845" max="3845" width="10.44140625" style="95" customWidth="1"/>
    <col min="3846" max="3846" width="9.5546875" style="95" customWidth="1"/>
    <col min="3847" max="3847" width="18.33203125" style="95" customWidth="1"/>
    <col min="3848" max="4096" width="8.88671875" style="95"/>
    <col min="4097" max="4097" width="6.6640625" style="95" customWidth="1"/>
    <col min="4098" max="4098" width="35.6640625" style="95" customWidth="1"/>
    <col min="4099" max="4099" width="8.88671875" style="95"/>
    <col min="4100" max="4100" width="28.44140625" style="95" customWidth="1"/>
    <col min="4101" max="4101" width="10.44140625" style="95" customWidth="1"/>
    <col min="4102" max="4102" width="9.5546875" style="95" customWidth="1"/>
    <col min="4103" max="4103" width="18.33203125" style="95" customWidth="1"/>
    <col min="4104" max="4352" width="8.88671875" style="95"/>
    <col min="4353" max="4353" width="6.6640625" style="95" customWidth="1"/>
    <col min="4354" max="4354" width="35.6640625" style="95" customWidth="1"/>
    <col min="4355" max="4355" width="8.88671875" style="95"/>
    <col min="4356" max="4356" width="28.44140625" style="95" customWidth="1"/>
    <col min="4357" max="4357" width="10.44140625" style="95" customWidth="1"/>
    <col min="4358" max="4358" width="9.5546875" style="95" customWidth="1"/>
    <col min="4359" max="4359" width="18.33203125" style="95" customWidth="1"/>
    <col min="4360" max="4608" width="8.88671875" style="95"/>
    <col min="4609" max="4609" width="6.6640625" style="95" customWidth="1"/>
    <col min="4610" max="4610" width="35.6640625" style="95" customWidth="1"/>
    <col min="4611" max="4611" width="8.88671875" style="95"/>
    <col min="4612" max="4612" width="28.44140625" style="95" customWidth="1"/>
    <col min="4613" max="4613" width="10.44140625" style="95" customWidth="1"/>
    <col min="4614" max="4614" width="9.5546875" style="95" customWidth="1"/>
    <col min="4615" max="4615" width="18.33203125" style="95" customWidth="1"/>
    <col min="4616" max="4864" width="8.88671875" style="95"/>
    <col min="4865" max="4865" width="6.6640625" style="95" customWidth="1"/>
    <col min="4866" max="4866" width="35.6640625" style="95" customWidth="1"/>
    <col min="4867" max="4867" width="8.88671875" style="95"/>
    <col min="4868" max="4868" width="28.44140625" style="95" customWidth="1"/>
    <col min="4869" max="4869" width="10.44140625" style="95" customWidth="1"/>
    <col min="4870" max="4870" width="9.5546875" style="95" customWidth="1"/>
    <col min="4871" max="4871" width="18.33203125" style="95" customWidth="1"/>
    <col min="4872" max="5120" width="8.88671875" style="95"/>
    <col min="5121" max="5121" width="6.6640625" style="95" customWidth="1"/>
    <col min="5122" max="5122" width="35.6640625" style="95" customWidth="1"/>
    <col min="5123" max="5123" width="8.88671875" style="95"/>
    <col min="5124" max="5124" width="28.44140625" style="95" customWidth="1"/>
    <col min="5125" max="5125" width="10.44140625" style="95" customWidth="1"/>
    <col min="5126" max="5126" width="9.5546875" style="95" customWidth="1"/>
    <col min="5127" max="5127" width="18.33203125" style="95" customWidth="1"/>
    <col min="5128" max="5376" width="8.88671875" style="95"/>
    <col min="5377" max="5377" width="6.6640625" style="95" customWidth="1"/>
    <col min="5378" max="5378" width="35.6640625" style="95" customWidth="1"/>
    <col min="5379" max="5379" width="8.88671875" style="95"/>
    <col min="5380" max="5380" width="28.44140625" style="95" customWidth="1"/>
    <col min="5381" max="5381" width="10.44140625" style="95" customWidth="1"/>
    <col min="5382" max="5382" width="9.5546875" style="95" customWidth="1"/>
    <col min="5383" max="5383" width="18.33203125" style="95" customWidth="1"/>
    <col min="5384" max="5632" width="8.88671875" style="95"/>
    <col min="5633" max="5633" width="6.6640625" style="95" customWidth="1"/>
    <col min="5634" max="5634" width="35.6640625" style="95" customWidth="1"/>
    <col min="5635" max="5635" width="8.88671875" style="95"/>
    <col min="5636" max="5636" width="28.44140625" style="95" customWidth="1"/>
    <col min="5637" max="5637" width="10.44140625" style="95" customWidth="1"/>
    <col min="5638" max="5638" width="9.5546875" style="95" customWidth="1"/>
    <col min="5639" max="5639" width="18.33203125" style="95" customWidth="1"/>
    <col min="5640" max="5888" width="8.88671875" style="95"/>
    <col min="5889" max="5889" width="6.6640625" style="95" customWidth="1"/>
    <col min="5890" max="5890" width="35.6640625" style="95" customWidth="1"/>
    <col min="5891" max="5891" width="8.88671875" style="95"/>
    <col min="5892" max="5892" width="28.44140625" style="95" customWidth="1"/>
    <col min="5893" max="5893" width="10.44140625" style="95" customWidth="1"/>
    <col min="5894" max="5894" width="9.5546875" style="95" customWidth="1"/>
    <col min="5895" max="5895" width="18.33203125" style="95" customWidth="1"/>
    <col min="5896" max="6144" width="8.88671875" style="95"/>
    <col min="6145" max="6145" width="6.6640625" style="95" customWidth="1"/>
    <col min="6146" max="6146" width="35.6640625" style="95" customWidth="1"/>
    <col min="6147" max="6147" width="8.88671875" style="95"/>
    <col min="6148" max="6148" width="28.44140625" style="95" customWidth="1"/>
    <col min="6149" max="6149" width="10.44140625" style="95" customWidth="1"/>
    <col min="6150" max="6150" width="9.5546875" style="95" customWidth="1"/>
    <col min="6151" max="6151" width="18.33203125" style="95" customWidth="1"/>
    <col min="6152" max="6400" width="8.88671875" style="95"/>
    <col min="6401" max="6401" width="6.6640625" style="95" customWidth="1"/>
    <col min="6402" max="6402" width="35.6640625" style="95" customWidth="1"/>
    <col min="6403" max="6403" width="8.88671875" style="95"/>
    <col min="6404" max="6404" width="28.44140625" style="95" customWidth="1"/>
    <col min="6405" max="6405" width="10.44140625" style="95" customWidth="1"/>
    <col min="6406" max="6406" width="9.5546875" style="95" customWidth="1"/>
    <col min="6407" max="6407" width="18.33203125" style="95" customWidth="1"/>
    <col min="6408" max="6656" width="8.88671875" style="95"/>
    <col min="6657" max="6657" width="6.6640625" style="95" customWidth="1"/>
    <col min="6658" max="6658" width="35.6640625" style="95" customWidth="1"/>
    <col min="6659" max="6659" width="8.88671875" style="95"/>
    <col min="6660" max="6660" width="28.44140625" style="95" customWidth="1"/>
    <col min="6661" max="6661" width="10.44140625" style="95" customWidth="1"/>
    <col min="6662" max="6662" width="9.5546875" style="95" customWidth="1"/>
    <col min="6663" max="6663" width="18.33203125" style="95" customWidth="1"/>
    <col min="6664" max="6912" width="8.88671875" style="95"/>
    <col min="6913" max="6913" width="6.6640625" style="95" customWidth="1"/>
    <col min="6914" max="6914" width="35.6640625" style="95" customWidth="1"/>
    <col min="6915" max="6915" width="8.88671875" style="95"/>
    <col min="6916" max="6916" width="28.44140625" style="95" customWidth="1"/>
    <col min="6917" max="6917" width="10.44140625" style="95" customWidth="1"/>
    <col min="6918" max="6918" width="9.5546875" style="95" customWidth="1"/>
    <col min="6919" max="6919" width="18.33203125" style="95" customWidth="1"/>
    <col min="6920" max="7168" width="8.88671875" style="95"/>
    <col min="7169" max="7169" width="6.6640625" style="95" customWidth="1"/>
    <col min="7170" max="7170" width="35.6640625" style="95" customWidth="1"/>
    <col min="7171" max="7171" width="8.88671875" style="95"/>
    <col min="7172" max="7172" width="28.44140625" style="95" customWidth="1"/>
    <col min="7173" max="7173" width="10.44140625" style="95" customWidth="1"/>
    <col min="7174" max="7174" width="9.5546875" style="95" customWidth="1"/>
    <col min="7175" max="7175" width="18.33203125" style="95" customWidth="1"/>
    <col min="7176" max="7424" width="8.88671875" style="95"/>
    <col min="7425" max="7425" width="6.6640625" style="95" customWidth="1"/>
    <col min="7426" max="7426" width="35.6640625" style="95" customWidth="1"/>
    <col min="7427" max="7427" width="8.88671875" style="95"/>
    <col min="7428" max="7428" width="28.44140625" style="95" customWidth="1"/>
    <col min="7429" max="7429" width="10.44140625" style="95" customWidth="1"/>
    <col min="7430" max="7430" width="9.5546875" style="95" customWidth="1"/>
    <col min="7431" max="7431" width="18.33203125" style="95" customWidth="1"/>
    <col min="7432" max="7680" width="8.88671875" style="95"/>
    <col min="7681" max="7681" width="6.6640625" style="95" customWidth="1"/>
    <col min="7682" max="7682" width="35.6640625" style="95" customWidth="1"/>
    <col min="7683" max="7683" width="8.88671875" style="95"/>
    <col min="7684" max="7684" width="28.44140625" style="95" customWidth="1"/>
    <col min="7685" max="7685" width="10.44140625" style="95" customWidth="1"/>
    <col min="7686" max="7686" width="9.5546875" style="95" customWidth="1"/>
    <col min="7687" max="7687" width="18.33203125" style="95" customWidth="1"/>
    <col min="7688" max="7936" width="8.88671875" style="95"/>
    <col min="7937" max="7937" width="6.6640625" style="95" customWidth="1"/>
    <col min="7938" max="7938" width="35.6640625" style="95" customWidth="1"/>
    <col min="7939" max="7939" width="8.88671875" style="95"/>
    <col min="7940" max="7940" width="28.44140625" style="95" customWidth="1"/>
    <col min="7941" max="7941" width="10.44140625" style="95" customWidth="1"/>
    <col min="7942" max="7942" width="9.5546875" style="95" customWidth="1"/>
    <col min="7943" max="7943" width="18.33203125" style="95" customWidth="1"/>
    <col min="7944" max="8192" width="8.88671875" style="95"/>
    <col min="8193" max="8193" width="6.6640625" style="95" customWidth="1"/>
    <col min="8194" max="8194" width="35.6640625" style="95" customWidth="1"/>
    <col min="8195" max="8195" width="8.88671875" style="95"/>
    <col min="8196" max="8196" width="28.44140625" style="95" customWidth="1"/>
    <col min="8197" max="8197" width="10.44140625" style="95" customWidth="1"/>
    <col min="8198" max="8198" width="9.5546875" style="95" customWidth="1"/>
    <col min="8199" max="8199" width="18.33203125" style="95" customWidth="1"/>
    <col min="8200" max="8448" width="8.88671875" style="95"/>
    <col min="8449" max="8449" width="6.6640625" style="95" customWidth="1"/>
    <col min="8450" max="8450" width="35.6640625" style="95" customWidth="1"/>
    <col min="8451" max="8451" width="8.88671875" style="95"/>
    <col min="8452" max="8452" width="28.44140625" style="95" customWidth="1"/>
    <col min="8453" max="8453" width="10.44140625" style="95" customWidth="1"/>
    <col min="8454" max="8454" width="9.5546875" style="95" customWidth="1"/>
    <col min="8455" max="8455" width="18.33203125" style="95" customWidth="1"/>
    <col min="8456" max="8704" width="8.88671875" style="95"/>
    <col min="8705" max="8705" width="6.6640625" style="95" customWidth="1"/>
    <col min="8706" max="8706" width="35.6640625" style="95" customWidth="1"/>
    <col min="8707" max="8707" width="8.88671875" style="95"/>
    <col min="8708" max="8708" width="28.44140625" style="95" customWidth="1"/>
    <col min="8709" max="8709" width="10.44140625" style="95" customWidth="1"/>
    <col min="8710" max="8710" width="9.5546875" style="95" customWidth="1"/>
    <col min="8711" max="8711" width="18.33203125" style="95" customWidth="1"/>
    <col min="8712" max="8960" width="8.88671875" style="95"/>
    <col min="8961" max="8961" width="6.6640625" style="95" customWidth="1"/>
    <col min="8962" max="8962" width="35.6640625" style="95" customWidth="1"/>
    <col min="8963" max="8963" width="8.88671875" style="95"/>
    <col min="8964" max="8964" width="28.44140625" style="95" customWidth="1"/>
    <col min="8965" max="8965" width="10.44140625" style="95" customWidth="1"/>
    <col min="8966" max="8966" width="9.5546875" style="95" customWidth="1"/>
    <col min="8967" max="8967" width="18.33203125" style="95" customWidth="1"/>
    <col min="8968" max="9216" width="8.88671875" style="95"/>
    <col min="9217" max="9217" width="6.6640625" style="95" customWidth="1"/>
    <col min="9218" max="9218" width="35.6640625" style="95" customWidth="1"/>
    <col min="9219" max="9219" width="8.88671875" style="95"/>
    <col min="9220" max="9220" width="28.44140625" style="95" customWidth="1"/>
    <col min="9221" max="9221" width="10.44140625" style="95" customWidth="1"/>
    <col min="9222" max="9222" width="9.5546875" style="95" customWidth="1"/>
    <col min="9223" max="9223" width="18.33203125" style="95" customWidth="1"/>
    <col min="9224" max="9472" width="8.88671875" style="95"/>
    <col min="9473" max="9473" width="6.6640625" style="95" customWidth="1"/>
    <col min="9474" max="9474" width="35.6640625" style="95" customWidth="1"/>
    <col min="9475" max="9475" width="8.88671875" style="95"/>
    <col min="9476" max="9476" width="28.44140625" style="95" customWidth="1"/>
    <col min="9477" max="9477" width="10.44140625" style="95" customWidth="1"/>
    <col min="9478" max="9478" width="9.5546875" style="95" customWidth="1"/>
    <col min="9479" max="9479" width="18.33203125" style="95" customWidth="1"/>
    <col min="9480" max="9728" width="8.88671875" style="95"/>
    <col min="9729" max="9729" width="6.6640625" style="95" customWidth="1"/>
    <col min="9730" max="9730" width="35.6640625" style="95" customWidth="1"/>
    <col min="9731" max="9731" width="8.88671875" style="95"/>
    <col min="9732" max="9732" width="28.44140625" style="95" customWidth="1"/>
    <col min="9733" max="9733" width="10.44140625" style="95" customWidth="1"/>
    <col min="9734" max="9734" width="9.5546875" style="95" customWidth="1"/>
    <col min="9735" max="9735" width="18.33203125" style="95" customWidth="1"/>
    <col min="9736" max="9984" width="8.88671875" style="95"/>
    <col min="9985" max="9985" width="6.6640625" style="95" customWidth="1"/>
    <col min="9986" max="9986" width="35.6640625" style="95" customWidth="1"/>
    <col min="9987" max="9987" width="8.88671875" style="95"/>
    <col min="9988" max="9988" width="28.44140625" style="95" customWidth="1"/>
    <col min="9989" max="9989" width="10.44140625" style="95" customWidth="1"/>
    <col min="9990" max="9990" width="9.5546875" style="95" customWidth="1"/>
    <col min="9991" max="9991" width="18.33203125" style="95" customWidth="1"/>
    <col min="9992" max="10240" width="8.88671875" style="95"/>
    <col min="10241" max="10241" width="6.6640625" style="95" customWidth="1"/>
    <col min="10242" max="10242" width="35.6640625" style="95" customWidth="1"/>
    <col min="10243" max="10243" width="8.88671875" style="95"/>
    <col min="10244" max="10244" width="28.44140625" style="95" customWidth="1"/>
    <col min="10245" max="10245" width="10.44140625" style="95" customWidth="1"/>
    <col min="10246" max="10246" width="9.5546875" style="95" customWidth="1"/>
    <col min="10247" max="10247" width="18.33203125" style="95" customWidth="1"/>
    <col min="10248" max="10496" width="8.88671875" style="95"/>
    <col min="10497" max="10497" width="6.6640625" style="95" customWidth="1"/>
    <col min="10498" max="10498" width="35.6640625" style="95" customWidth="1"/>
    <col min="10499" max="10499" width="8.88671875" style="95"/>
    <col min="10500" max="10500" width="28.44140625" style="95" customWidth="1"/>
    <col min="10501" max="10501" width="10.44140625" style="95" customWidth="1"/>
    <col min="10502" max="10502" width="9.5546875" style="95" customWidth="1"/>
    <col min="10503" max="10503" width="18.33203125" style="95" customWidth="1"/>
    <col min="10504" max="10752" width="8.88671875" style="95"/>
    <col min="10753" max="10753" width="6.6640625" style="95" customWidth="1"/>
    <col min="10754" max="10754" width="35.6640625" style="95" customWidth="1"/>
    <col min="10755" max="10755" width="8.88671875" style="95"/>
    <col min="10756" max="10756" width="28.44140625" style="95" customWidth="1"/>
    <col min="10757" max="10757" width="10.44140625" style="95" customWidth="1"/>
    <col min="10758" max="10758" width="9.5546875" style="95" customWidth="1"/>
    <col min="10759" max="10759" width="18.33203125" style="95" customWidth="1"/>
    <col min="10760" max="11008" width="8.88671875" style="95"/>
    <col min="11009" max="11009" width="6.6640625" style="95" customWidth="1"/>
    <col min="11010" max="11010" width="35.6640625" style="95" customWidth="1"/>
    <col min="11011" max="11011" width="8.88671875" style="95"/>
    <col min="11012" max="11012" width="28.44140625" style="95" customWidth="1"/>
    <col min="11013" max="11013" width="10.44140625" style="95" customWidth="1"/>
    <col min="11014" max="11014" width="9.5546875" style="95" customWidth="1"/>
    <col min="11015" max="11015" width="18.33203125" style="95" customWidth="1"/>
    <col min="11016" max="11264" width="8.88671875" style="95"/>
    <col min="11265" max="11265" width="6.6640625" style="95" customWidth="1"/>
    <col min="11266" max="11266" width="35.6640625" style="95" customWidth="1"/>
    <col min="11267" max="11267" width="8.88671875" style="95"/>
    <col min="11268" max="11268" width="28.44140625" style="95" customWidth="1"/>
    <col min="11269" max="11269" width="10.44140625" style="95" customWidth="1"/>
    <col min="11270" max="11270" width="9.5546875" style="95" customWidth="1"/>
    <col min="11271" max="11271" width="18.33203125" style="95" customWidth="1"/>
    <col min="11272" max="11520" width="8.88671875" style="95"/>
    <col min="11521" max="11521" width="6.6640625" style="95" customWidth="1"/>
    <col min="11522" max="11522" width="35.6640625" style="95" customWidth="1"/>
    <col min="11523" max="11523" width="8.88671875" style="95"/>
    <col min="11524" max="11524" width="28.44140625" style="95" customWidth="1"/>
    <col min="11525" max="11525" width="10.44140625" style="95" customWidth="1"/>
    <col min="11526" max="11526" width="9.5546875" style="95" customWidth="1"/>
    <col min="11527" max="11527" width="18.33203125" style="95" customWidth="1"/>
    <col min="11528" max="11776" width="8.88671875" style="95"/>
    <col min="11777" max="11777" width="6.6640625" style="95" customWidth="1"/>
    <col min="11778" max="11778" width="35.6640625" style="95" customWidth="1"/>
    <col min="11779" max="11779" width="8.88671875" style="95"/>
    <col min="11780" max="11780" width="28.44140625" style="95" customWidth="1"/>
    <col min="11781" max="11781" width="10.44140625" style="95" customWidth="1"/>
    <col min="11782" max="11782" width="9.5546875" style="95" customWidth="1"/>
    <col min="11783" max="11783" width="18.33203125" style="95" customWidth="1"/>
    <col min="11784" max="12032" width="8.88671875" style="95"/>
    <col min="12033" max="12033" width="6.6640625" style="95" customWidth="1"/>
    <col min="12034" max="12034" width="35.6640625" style="95" customWidth="1"/>
    <col min="12035" max="12035" width="8.88671875" style="95"/>
    <col min="12036" max="12036" width="28.44140625" style="95" customWidth="1"/>
    <col min="12037" max="12037" width="10.44140625" style="95" customWidth="1"/>
    <col min="12038" max="12038" width="9.5546875" style="95" customWidth="1"/>
    <col min="12039" max="12039" width="18.33203125" style="95" customWidth="1"/>
    <col min="12040" max="12288" width="8.88671875" style="95"/>
    <col min="12289" max="12289" width="6.6640625" style="95" customWidth="1"/>
    <col min="12290" max="12290" width="35.6640625" style="95" customWidth="1"/>
    <col min="12291" max="12291" width="8.88671875" style="95"/>
    <col min="12292" max="12292" width="28.44140625" style="95" customWidth="1"/>
    <col min="12293" max="12293" width="10.44140625" style="95" customWidth="1"/>
    <col min="12294" max="12294" width="9.5546875" style="95" customWidth="1"/>
    <col min="12295" max="12295" width="18.33203125" style="95" customWidth="1"/>
    <col min="12296" max="12544" width="8.88671875" style="95"/>
    <col min="12545" max="12545" width="6.6640625" style="95" customWidth="1"/>
    <col min="12546" max="12546" width="35.6640625" style="95" customWidth="1"/>
    <col min="12547" max="12547" width="8.88671875" style="95"/>
    <col min="12548" max="12548" width="28.44140625" style="95" customWidth="1"/>
    <col min="12549" max="12549" width="10.44140625" style="95" customWidth="1"/>
    <col min="12550" max="12550" width="9.5546875" style="95" customWidth="1"/>
    <col min="12551" max="12551" width="18.33203125" style="95" customWidth="1"/>
    <col min="12552" max="12800" width="8.88671875" style="95"/>
    <col min="12801" max="12801" width="6.6640625" style="95" customWidth="1"/>
    <col min="12802" max="12802" width="35.6640625" style="95" customWidth="1"/>
    <col min="12803" max="12803" width="8.88671875" style="95"/>
    <col min="12804" max="12804" width="28.44140625" style="95" customWidth="1"/>
    <col min="12805" max="12805" width="10.44140625" style="95" customWidth="1"/>
    <col min="12806" max="12806" width="9.5546875" style="95" customWidth="1"/>
    <col min="12807" max="12807" width="18.33203125" style="95" customWidth="1"/>
    <col min="12808" max="13056" width="8.88671875" style="95"/>
    <col min="13057" max="13057" width="6.6640625" style="95" customWidth="1"/>
    <col min="13058" max="13058" width="35.6640625" style="95" customWidth="1"/>
    <col min="13059" max="13059" width="8.88671875" style="95"/>
    <col min="13060" max="13060" width="28.44140625" style="95" customWidth="1"/>
    <col min="13061" max="13061" width="10.44140625" style="95" customWidth="1"/>
    <col min="13062" max="13062" width="9.5546875" style="95" customWidth="1"/>
    <col min="13063" max="13063" width="18.33203125" style="95" customWidth="1"/>
    <col min="13064" max="13312" width="8.88671875" style="95"/>
    <col min="13313" max="13313" width="6.6640625" style="95" customWidth="1"/>
    <col min="13314" max="13314" width="35.6640625" style="95" customWidth="1"/>
    <col min="13315" max="13315" width="8.88671875" style="95"/>
    <col min="13316" max="13316" width="28.44140625" style="95" customWidth="1"/>
    <col min="13317" max="13317" width="10.44140625" style="95" customWidth="1"/>
    <col min="13318" max="13318" width="9.5546875" style="95" customWidth="1"/>
    <col min="13319" max="13319" width="18.33203125" style="95" customWidth="1"/>
    <col min="13320" max="13568" width="8.88671875" style="95"/>
    <col min="13569" max="13569" width="6.6640625" style="95" customWidth="1"/>
    <col min="13570" max="13570" width="35.6640625" style="95" customWidth="1"/>
    <col min="13571" max="13571" width="8.88671875" style="95"/>
    <col min="13572" max="13572" width="28.44140625" style="95" customWidth="1"/>
    <col min="13573" max="13573" width="10.44140625" style="95" customWidth="1"/>
    <col min="13574" max="13574" width="9.5546875" style="95" customWidth="1"/>
    <col min="13575" max="13575" width="18.33203125" style="95" customWidth="1"/>
    <col min="13576" max="13824" width="8.88671875" style="95"/>
    <col min="13825" max="13825" width="6.6640625" style="95" customWidth="1"/>
    <col min="13826" max="13826" width="35.6640625" style="95" customWidth="1"/>
    <col min="13827" max="13827" width="8.88671875" style="95"/>
    <col min="13828" max="13828" width="28.44140625" style="95" customWidth="1"/>
    <col min="13829" max="13829" width="10.44140625" style="95" customWidth="1"/>
    <col min="13830" max="13830" width="9.5546875" style="95" customWidth="1"/>
    <col min="13831" max="13831" width="18.33203125" style="95" customWidth="1"/>
    <col min="13832" max="14080" width="8.88671875" style="95"/>
    <col min="14081" max="14081" width="6.6640625" style="95" customWidth="1"/>
    <col min="14082" max="14082" width="35.6640625" style="95" customWidth="1"/>
    <col min="14083" max="14083" width="8.88671875" style="95"/>
    <col min="14084" max="14084" width="28.44140625" style="95" customWidth="1"/>
    <col min="14085" max="14085" width="10.44140625" style="95" customWidth="1"/>
    <col min="14086" max="14086" width="9.5546875" style="95" customWidth="1"/>
    <col min="14087" max="14087" width="18.33203125" style="95" customWidth="1"/>
    <col min="14088" max="14336" width="8.88671875" style="95"/>
    <col min="14337" max="14337" width="6.6640625" style="95" customWidth="1"/>
    <col min="14338" max="14338" width="35.6640625" style="95" customWidth="1"/>
    <col min="14339" max="14339" width="8.88671875" style="95"/>
    <col min="14340" max="14340" width="28.44140625" style="95" customWidth="1"/>
    <col min="14341" max="14341" width="10.44140625" style="95" customWidth="1"/>
    <col min="14342" max="14342" width="9.5546875" style="95" customWidth="1"/>
    <col min="14343" max="14343" width="18.33203125" style="95" customWidth="1"/>
    <col min="14344" max="14592" width="8.88671875" style="95"/>
    <col min="14593" max="14593" width="6.6640625" style="95" customWidth="1"/>
    <col min="14594" max="14594" width="35.6640625" style="95" customWidth="1"/>
    <col min="14595" max="14595" width="8.88671875" style="95"/>
    <col min="14596" max="14596" width="28.44140625" style="95" customWidth="1"/>
    <col min="14597" max="14597" width="10.44140625" style="95" customWidth="1"/>
    <col min="14598" max="14598" width="9.5546875" style="95" customWidth="1"/>
    <col min="14599" max="14599" width="18.33203125" style="95" customWidth="1"/>
    <col min="14600" max="14848" width="8.88671875" style="95"/>
    <col min="14849" max="14849" width="6.6640625" style="95" customWidth="1"/>
    <col min="14850" max="14850" width="35.6640625" style="95" customWidth="1"/>
    <col min="14851" max="14851" width="8.88671875" style="95"/>
    <col min="14852" max="14852" width="28.44140625" style="95" customWidth="1"/>
    <col min="14853" max="14853" width="10.44140625" style="95" customWidth="1"/>
    <col min="14854" max="14854" width="9.5546875" style="95" customWidth="1"/>
    <col min="14855" max="14855" width="18.33203125" style="95" customWidth="1"/>
    <col min="14856" max="15104" width="8.88671875" style="95"/>
    <col min="15105" max="15105" width="6.6640625" style="95" customWidth="1"/>
    <col min="15106" max="15106" width="35.6640625" style="95" customWidth="1"/>
    <col min="15107" max="15107" width="8.88671875" style="95"/>
    <col min="15108" max="15108" width="28.44140625" style="95" customWidth="1"/>
    <col min="15109" max="15109" width="10.44140625" style="95" customWidth="1"/>
    <col min="15110" max="15110" width="9.5546875" style="95" customWidth="1"/>
    <col min="15111" max="15111" width="18.33203125" style="95" customWidth="1"/>
    <col min="15112" max="15360" width="8.88671875" style="95"/>
    <col min="15361" max="15361" width="6.6640625" style="95" customWidth="1"/>
    <col min="15362" max="15362" width="35.6640625" style="95" customWidth="1"/>
    <col min="15363" max="15363" width="8.88671875" style="95"/>
    <col min="15364" max="15364" width="28.44140625" style="95" customWidth="1"/>
    <col min="15365" max="15365" width="10.44140625" style="95" customWidth="1"/>
    <col min="15366" max="15366" width="9.5546875" style="95" customWidth="1"/>
    <col min="15367" max="15367" width="18.33203125" style="95" customWidth="1"/>
    <col min="15368" max="15616" width="8.88671875" style="95"/>
    <col min="15617" max="15617" width="6.6640625" style="95" customWidth="1"/>
    <col min="15618" max="15618" width="35.6640625" style="95" customWidth="1"/>
    <col min="15619" max="15619" width="8.88671875" style="95"/>
    <col min="15620" max="15620" width="28.44140625" style="95" customWidth="1"/>
    <col min="15621" max="15621" width="10.44140625" style="95" customWidth="1"/>
    <col min="15622" max="15622" width="9.5546875" style="95" customWidth="1"/>
    <col min="15623" max="15623" width="18.33203125" style="95" customWidth="1"/>
    <col min="15624" max="15872" width="8.88671875" style="95"/>
    <col min="15873" max="15873" width="6.6640625" style="95" customWidth="1"/>
    <col min="15874" max="15874" width="35.6640625" style="95" customWidth="1"/>
    <col min="15875" max="15875" width="8.88671875" style="95"/>
    <col min="15876" max="15876" width="28.44140625" style="95" customWidth="1"/>
    <col min="15877" max="15877" width="10.44140625" style="95" customWidth="1"/>
    <col min="15878" max="15878" width="9.5546875" style="95" customWidth="1"/>
    <col min="15879" max="15879" width="18.33203125" style="95" customWidth="1"/>
    <col min="15880" max="16128" width="8.88671875" style="95"/>
    <col min="16129" max="16129" width="6.6640625" style="95" customWidth="1"/>
    <col min="16130" max="16130" width="35.6640625" style="95" customWidth="1"/>
    <col min="16131" max="16131" width="8.88671875" style="95"/>
    <col min="16132" max="16132" width="28.44140625" style="95" customWidth="1"/>
    <col min="16133" max="16133" width="10.44140625" style="95" customWidth="1"/>
    <col min="16134" max="16134" width="9.5546875" style="95" customWidth="1"/>
    <col min="16135" max="16135" width="18.33203125" style="95" customWidth="1"/>
    <col min="16136" max="16384" width="8.88671875" style="95"/>
  </cols>
  <sheetData>
    <row r="1" spans="1:7">
      <c r="D1" s="95" t="s">
        <v>146</v>
      </c>
    </row>
    <row r="2" spans="1:7">
      <c r="D2" s="95" t="s">
        <v>171</v>
      </c>
    </row>
    <row r="3" spans="1:7">
      <c r="D3" s="95" t="s">
        <v>172</v>
      </c>
    </row>
    <row r="5" spans="1:7">
      <c r="A5" s="189" t="s">
        <v>173</v>
      </c>
      <c r="B5" s="190"/>
      <c r="C5" s="190"/>
      <c r="D5" s="190"/>
      <c r="E5" s="190"/>
      <c r="F5" s="190"/>
    </row>
    <row r="6" spans="1:7">
      <c r="A6" s="189" t="s">
        <v>174</v>
      </c>
      <c r="B6" s="190"/>
      <c r="C6" s="190"/>
      <c r="D6" s="190"/>
      <c r="E6" s="190"/>
      <c r="F6" s="190"/>
    </row>
    <row r="7" spans="1:7" ht="13.5" customHeight="1">
      <c r="A7" s="191" t="s">
        <v>175</v>
      </c>
      <c r="B7" s="192"/>
      <c r="C7" s="192"/>
      <c r="D7" s="192"/>
      <c r="E7" s="192"/>
      <c r="F7" s="192"/>
    </row>
    <row r="8" spans="1:7" ht="15.6">
      <c r="B8" s="193" t="s">
        <v>176</v>
      </c>
      <c r="C8" s="193"/>
      <c r="D8" s="194"/>
    </row>
    <row r="9" spans="1:7" ht="7.5" customHeight="1">
      <c r="B9" s="194"/>
      <c r="C9" s="194"/>
      <c r="D9" s="194"/>
    </row>
    <row r="10" spans="1:7" ht="78.599999999999994" customHeight="1">
      <c r="A10" s="195" t="s">
        <v>3</v>
      </c>
      <c r="B10" s="195" t="s">
        <v>4</v>
      </c>
      <c r="C10" s="196" t="s">
        <v>5</v>
      </c>
      <c r="D10" s="196"/>
      <c r="E10" s="195" t="s">
        <v>6</v>
      </c>
      <c r="F10" s="197" t="s">
        <v>7</v>
      </c>
    </row>
    <row r="11" spans="1:7" ht="24.75" customHeight="1">
      <c r="A11" s="195"/>
      <c r="B11" s="195" t="s">
        <v>8</v>
      </c>
      <c r="C11" s="198">
        <v>5387.5</v>
      </c>
      <c r="D11" s="195"/>
      <c r="E11" s="199">
        <f>F11*C11*12</f>
        <v>1071250.5</v>
      </c>
      <c r="F11" s="198">
        <v>16.57</v>
      </c>
      <c r="G11" s="200"/>
    </row>
    <row r="12" spans="1:7">
      <c r="A12" s="201" t="s">
        <v>9</v>
      </c>
      <c r="B12" s="202"/>
      <c r="C12" s="202"/>
      <c r="D12" s="202"/>
      <c r="E12" s="203"/>
      <c r="F12" s="203"/>
      <c r="G12" s="204"/>
    </row>
    <row r="13" spans="1:7">
      <c r="A13" s="205" t="s">
        <v>10</v>
      </c>
      <c r="B13" s="206"/>
      <c r="C13" s="206"/>
      <c r="D13" s="206"/>
      <c r="E13" s="207">
        <f>F13*C11*12</f>
        <v>87277.500000000015</v>
      </c>
      <c r="F13" s="208">
        <v>1.35</v>
      </c>
      <c r="G13" s="204"/>
    </row>
    <row r="14" spans="1:7" ht="26.4">
      <c r="A14" s="209" t="s">
        <v>11</v>
      </c>
      <c r="B14" s="210" t="s">
        <v>12</v>
      </c>
      <c r="C14" s="211" t="s">
        <v>13</v>
      </c>
      <c r="D14" s="212"/>
      <c r="E14" s="203"/>
      <c r="F14" s="203"/>
      <c r="G14" s="204"/>
    </row>
    <row r="15" spans="1:7" ht="15" customHeight="1">
      <c r="A15" s="213" t="s">
        <v>14</v>
      </c>
      <c r="B15" s="214" t="s">
        <v>15</v>
      </c>
      <c r="C15" s="215" t="s">
        <v>16</v>
      </c>
      <c r="D15" s="216"/>
      <c r="E15" s="203"/>
      <c r="F15" s="203"/>
      <c r="G15" s="204"/>
    </row>
    <row r="16" spans="1:7" ht="12" customHeight="1">
      <c r="A16" s="209" t="s">
        <v>17</v>
      </c>
      <c r="B16" s="217" t="s">
        <v>18</v>
      </c>
      <c r="C16" s="218" t="s">
        <v>19</v>
      </c>
      <c r="D16" s="211"/>
      <c r="E16" s="203"/>
      <c r="F16" s="203"/>
      <c r="G16" s="204"/>
    </row>
    <row r="17" spans="1:7" ht="26.4">
      <c r="A17" s="213" t="s">
        <v>20</v>
      </c>
      <c r="B17" s="214" t="s">
        <v>21</v>
      </c>
      <c r="C17" s="211" t="s">
        <v>16</v>
      </c>
      <c r="D17" s="212"/>
      <c r="E17" s="203"/>
      <c r="F17" s="203"/>
      <c r="G17" s="204"/>
    </row>
    <row r="18" spans="1:7" ht="26.4">
      <c r="A18" s="209" t="s">
        <v>22</v>
      </c>
      <c r="B18" s="210" t="s">
        <v>23</v>
      </c>
      <c r="C18" s="211" t="s">
        <v>24</v>
      </c>
      <c r="D18" s="212"/>
      <c r="E18" s="203"/>
      <c r="F18" s="203"/>
      <c r="G18" s="204"/>
    </row>
    <row r="19" spans="1:7">
      <c r="A19" s="213" t="s">
        <v>25</v>
      </c>
      <c r="B19" s="214" t="s">
        <v>26</v>
      </c>
      <c r="C19" s="219" t="s">
        <v>24</v>
      </c>
      <c r="D19" s="220"/>
      <c r="E19" s="203"/>
      <c r="F19" s="203"/>
      <c r="G19" s="204"/>
    </row>
    <row r="20" spans="1:7" ht="26.4">
      <c r="A20" s="209" t="s">
        <v>27</v>
      </c>
      <c r="B20" s="210" t="s">
        <v>28</v>
      </c>
      <c r="C20" s="211" t="s">
        <v>24</v>
      </c>
      <c r="D20" s="212"/>
      <c r="E20" s="203"/>
      <c r="F20" s="203"/>
      <c r="G20" s="204"/>
    </row>
    <row r="21" spans="1:7" ht="12.6" customHeight="1">
      <c r="A21" s="209" t="s">
        <v>29</v>
      </c>
      <c r="B21" s="210"/>
      <c r="C21" s="221"/>
      <c r="D21" s="222"/>
      <c r="E21" s="203"/>
      <c r="F21" s="203"/>
      <c r="G21" s="204"/>
    </row>
    <row r="22" spans="1:7">
      <c r="A22" s="223" t="s">
        <v>177</v>
      </c>
      <c r="B22" s="224"/>
      <c r="C22" s="224"/>
      <c r="D22" s="224"/>
      <c r="E22" s="207">
        <f>F22*C11*12</f>
        <v>118309.5</v>
      </c>
      <c r="F22" s="208">
        <v>1.83</v>
      </c>
      <c r="G22" s="204"/>
    </row>
    <row r="23" spans="1:7" ht="15.6" customHeight="1">
      <c r="A23" s="225" t="s">
        <v>31</v>
      </c>
      <c r="B23" s="226" t="s">
        <v>178</v>
      </c>
      <c r="C23" s="211" t="s">
        <v>179</v>
      </c>
      <c r="D23" s="227"/>
      <c r="E23" s="203"/>
      <c r="F23" s="203"/>
      <c r="G23" s="204"/>
    </row>
    <row r="24" spans="1:7">
      <c r="A24" s="228" t="s">
        <v>33</v>
      </c>
      <c r="B24" s="226" t="s">
        <v>180</v>
      </c>
      <c r="C24" s="212" t="s">
        <v>181</v>
      </c>
      <c r="D24" s="227"/>
      <c r="E24" s="203"/>
      <c r="F24" s="203"/>
      <c r="G24" s="204"/>
    </row>
    <row r="25" spans="1:7">
      <c r="A25" s="209" t="s">
        <v>35</v>
      </c>
      <c r="B25" s="226" t="s">
        <v>182</v>
      </c>
      <c r="C25" s="211"/>
      <c r="D25" s="227"/>
      <c r="E25" s="203"/>
      <c r="F25" s="203"/>
      <c r="G25" s="204"/>
    </row>
    <row r="26" spans="1:7">
      <c r="A26" s="209"/>
      <c r="B26" s="226" t="s">
        <v>183</v>
      </c>
      <c r="C26" s="218" t="s">
        <v>184</v>
      </c>
      <c r="D26" s="218"/>
      <c r="E26" s="203"/>
      <c r="F26" s="203"/>
      <c r="G26" s="204"/>
    </row>
    <row r="27" spans="1:7">
      <c r="A27" s="209"/>
      <c r="B27" s="226" t="s">
        <v>185</v>
      </c>
      <c r="C27" s="218" t="s">
        <v>186</v>
      </c>
      <c r="D27" s="218"/>
      <c r="E27" s="203"/>
      <c r="F27" s="203"/>
      <c r="G27" s="204"/>
    </row>
    <row r="28" spans="1:7">
      <c r="A28" s="209"/>
      <c r="B28" s="226" t="s">
        <v>187</v>
      </c>
      <c r="C28" s="218" t="s">
        <v>184</v>
      </c>
      <c r="D28" s="218"/>
      <c r="E28" s="203"/>
      <c r="F28" s="203"/>
      <c r="G28" s="204"/>
    </row>
    <row r="29" spans="1:7">
      <c r="A29" s="209"/>
      <c r="B29" s="226"/>
      <c r="C29" s="221"/>
      <c r="D29" s="229"/>
      <c r="E29" s="203"/>
      <c r="F29" s="203"/>
      <c r="G29" s="204"/>
    </row>
    <row r="30" spans="1:7">
      <c r="A30" s="230" t="s">
        <v>39</v>
      </c>
      <c r="B30" s="231"/>
      <c r="C30" s="231"/>
      <c r="D30" s="231"/>
      <c r="E30" s="207">
        <f>F30*C11*12</f>
        <v>59478</v>
      </c>
      <c r="F30" s="208">
        <v>0.92</v>
      </c>
      <c r="G30" s="204"/>
    </row>
    <row r="31" spans="1:7" ht="26.4" customHeight="1">
      <c r="A31" s="209" t="s">
        <v>37</v>
      </c>
      <c r="B31" s="222" t="s">
        <v>134</v>
      </c>
      <c r="C31" s="211" t="s">
        <v>42</v>
      </c>
      <c r="D31" s="212"/>
      <c r="E31" s="203"/>
      <c r="F31" s="203"/>
      <c r="G31" s="204"/>
    </row>
    <row r="32" spans="1:7" ht="29.25" customHeight="1">
      <c r="A32" s="213" t="s">
        <v>40</v>
      </c>
      <c r="B32" s="232" t="s">
        <v>44</v>
      </c>
      <c r="C32" s="219" t="s">
        <v>19</v>
      </c>
      <c r="D32" s="220"/>
      <c r="E32" s="203"/>
      <c r="F32" s="203"/>
      <c r="G32" s="204"/>
    </row>
    <row r="33" spans="1:7" ht="68.400000000000006" customHeight="1">
      <c r="A33" s="209" t="s">
        <v>43</v>
      </c>
      <c r="B33" s="233" t="s">
        <v>188</v>
      </c>
      <c r="C33" s="211" t="s">
        <v>47</v>
      </c>
      <c r="D33" s="212"/>
      <c r="E33" s="203"/>
      <c r="F33" s="203"/>
      <c r="G33" s="204"/>
    </row>
    <row r="34" spans="1:7" ht="26.4">
      <c r="A34" s="213" t="s">
        <v>45</v>
      </c>
      <c r="B34" s="214" t="s">
        <v>49</v>
      </c>
      <c r="C34" s="234" t="s">
        <v>50</v>
      </c>
      <c r="D34" s="235"/>
      <c r="E34" s="203"/>
      <c r="F34" s="203"/>
      <c r="G34" s="204"/>
    </row>
    <row r="35" spans="1:7">
      <c r="A35" s="209" t="s">
        <v>48</v>
      </c>
      <c r="B35" s="210"/>
      <c r="C35" s="236"/>
      <c r="D35" s="210"/>
      <c r="E35" s="203"/>
      <c r="F35" s="203"/>
      <c r="G35" s="204"/>
    </row>
    <row r="36" spans="1:7">
      <c r="A36" s="230" t="s">
        <v>52</v>
      </c>
      <c r="B36" s="231"/>
      <c r="C36" s="231"/>
      <c r="D36" s="231"/>
      <c r="E36" s="208">
        <f>F36*C11*12</f>
        <v>113137.5</v>
      </c>
      <c r="F36" s="208">
        <v>1.75</v>
      </c>
      <c r="G36" s="204"/>
    </row>
    <row r="37" spans="1:7" ht="78.75" customHeight="1">
      <c r="A37" s="209" t="s">
        <v>56</v>
      </c>
      <c r="B37" s="237" t="s">
        <v>54</v>
      </c>
      <c r="C37" s="211" t="s">
        <v>55</v>
      </c>
      <c r="D37" s="212"/>
      <c r="E37" s="203"/>
      <c r="F37" s="203"/>
      <c r="G37" s="204"/>
    </row>
    <row r="38" spans="1:7" ht="25.2" customHeight="1">
      <c r="A38" s="209" t="s">
        <v>59</v>
      </c>
      <c r="B38" s="237" t="s">
        <v>57</v>
      </c>
      <c r="C38" s="211" t="s">
        <v>19</v>
      </c>
      <c r="D38" s="212"/>
      <c r="E38" s="203"/>
      <c r="F38" s="203"/>
      <c r="G38" s="204"/>
    </row>
    <row r="39" spans="1:7" ht="26.4">
      <c r="A39" s="209" t="s">
        <v>65</v>
      </c>
      <c r="B39" s="237" t="s">
        <v>63</v>
      </c>
      <c r="C39" s="211" t="s">
        <v>64</v>
      </c>
      <c r="D39" s="212"/>
      <c r="E39" s="203"/>
      <c r="F39" s="203"/>
      <c r="G39" s="204"/>
    </row>
    <row r="40" spans="1:7" ht="40.799999999999997" customHeight="1">
      <c r="A40" s="213" t="s">
        <v>68</v>
      </c>
      <c r="B40" s="238" t="s">
        <v>66</v>
      </c>
      <c r="C40" s="239" t="s">
        <v>67</v>
      </c>
      <c r="D40" s="240"/>
      <c r="E40" s="203"/>
      <c r="F40" s="203"/>
      <c r="G40" s="204"/>
    </row>
    <row r="41" spans="1:7">
      <c r="A41" s="209" t="s">
        <v>70</v>
      </c>
      <c r="B41" s="217"/>
      <c r="C41" s="236"/>
      <c r="D41" s="210"/>
      <c r="E41" s="203"/>
      <c r="F41" s="203"/>
      <c r="G41" s="204"/>
    </row>
    <row r="42" spans="1:7">
      <c r="A42" s="230" t="s">
        <v>69</v>
      </c>
      <c r="B42" s="231"/>
      <c r="C42" s="231"/>
      <c r="D42" s="231"/>
      <c r="E42" s="207">
        <f>F42*C11*12</f>
        <v>50427</v>
      </c>
      <c r="F42" s="208">
        <v>0.78</v>
      </c>
      <c r="G42" s="204"/>
    </row>
    <row r="43" spans="1:7">
      <c r="A43" s="241" t="s">
        <v>73</v>
      </c>
      <c r="B43" s="237" t="s">
        <v>71</v>
      </c>
      <c r="C43" s="211" t="s">
        <v>162</v>
      </c>
      <c r="D43" s="212"/>
      <c r="E43" s="203"/>
      <c r="F43" s="203"/>
      <c r="G43" s="204"/>
    </row>
    <row r="44" spans="1:7">
      <c r="A44" s="241" t="s">
        <v>76</v>
      </c>
      <c r="B44" s="237" t="s">
        <v>74</v>
      </c>
      <c r="C44" s="211" t="s">
        <v>75</v>
      </c>
      <c r="D44" s="212"/>
      <c r="E44" s="203"/>
      <c r="F44" s="203"/>
      <c r="G44" s="204"/>
    </row>
    <row r="45" spans="1:7">
      <c r="A45" s="241" t="s">
        <v>78</v>
      </c>
      <c r="B45" s="232"/>
      <c r="C45" s="221"/>
      <c r="D45" s="222"/>
      <c r="E45" s="203"/>
      <c r="F45" s="203"/>
      <c r="G45" s="204"/>
    </row>
    <row r="46" spans="1:7">
      <c r="A46" s="230" t="s">
        <v>77</v>
      </c>
      <c r="B46" s="231"/>
      <c r="C46" s="242"/>
      <c r="D46" s="242"/>
      <c r="E46" s="203">
        <f>F46*C11*12</f>
        <v>82105.5</v>
      </c>
      <c r="F46" s="208">
        <v>1.27</v>
      </c>
      <c r="G46" s="204"/>
    </row>
    <row r="47" spans="1:7" ht="13.2" customHeight="1">
      <c r="A47" s="241" t="s">
        <v>81</v>
      </c>
      <c r="B47" s="226" t="s">
        <v>156</v>
      </c>
      <c r="C47" s="243" t="s">
        <v>80</v>
      </c>
      <c r="D47" s="244"/>
      <c r="E47" s="203"/>
      <c r="F47" s="203"/>
      <c r="G47" s="204"/>
    </row>
    <row r="48" spans="1:7">
      <c r="A48" s="241" t="s">
        <v>83</v>
      </c>
      <c r="B48" s="217" t="s">
        <v>84</v>
      </c>
      <c r="C48" s="243" t="s">
        <v>80</v>
      </c>
      <c r="D48" s="244"/>
      <c r="E48" s="208"/>
      <c r="F48" s="203"/>
      <c r="G48" s="204"/>
    </row>
    <row r="49" spans="1:7">
      <c r="A49" s="241" t="s">
        <v>85</v>
      </c>
      <c r="B49" s="217"/>
      <c r="C49" s="245"/>
      <c r="D49" s="246"/>
      <c r="E49" s="203"/>
      <c r="F49" s="203"/>
      <c r="G49" s="204"/>
    </row>
    <row r="50" spans="1:7">
      <c r="A50" s="247" t="s">
        <v>87</v>
      </c>
      <c r="B50" s="248"/>
      <c r="C50" s="248"/>
      <c r="D50" s="248"/>
      <c r="E50" s="208">
        <f>F50*C11*12</f>
        <v>560515.5</v>
      </c>
      <c r="F50" s="208">
        <v>8.67</v>
      </c>
      <c r="G50" s="204"/>
    </row>
    <row r="51" spans="1:7">
      <c r="A51" s="249"/>
      <c r="B51" s="248" t="s">
        <v>88</v>
      </c>
      <c r="C51" s="247"/>
      <c r="D51" s="248"/>
      <c r="E51" s="250"/>
      <c r="F51" s="208"/>
      <c r="G51" s="251"/>
    </row>
    <row r="52" spans="1:7" ht="38.25" customHeight="1">
      <c r="A52" s="252" t="s">
        <v>86</v>
      </c>
      <c r="B52" s="237" t="s">
        <v>90</v>
      </c>
      <c r="C52" s="218" t="s">
        <v>91</v>
      </c>
      <c r="D52" s="211"/>
      <c r="E52" s="203"/>
      <c r="F52" s="203"/>
      <c r="G52" s="204"/>
    </row>
    <row r="53" spans="1:7" ht="68.400000000000006" customHeight="1">
      <c r="A53" s="252" t="s">
        <v>89</v>
      </c>
      <c r="B53" s="237" t="s">
        <v>93</v>
      </c>
      <c r="C53" s="218" t="s">
        <v>94</v>
      </c>
      <c r="D53" s="211"/>
      <c r="E53" s="203"/>
      <c r="F53" s="203"/>
      <c r="G53" s="204"/>
    </row>
    <row r="54" spans="1:7" ht="42" customHeight="1">
      <c r="A54" s="252" t="s">
        <v>92</v>
      </c>
      <c r="B54" s="237" t="s">
        <v>96</v>
      </c>
      <c r="C54" s="218" t="s">
        <v>189</v>
      </c>
      <c r="D54" s="211"/>
      <c r="E54" s="203"/>
      <c r="F54" s="203"/>
      <c r="G54" s="204"/>
    </row>
    <row r="55" spans="1:7" ht="26.4">
      <c r="A55" s="252" t="s">
        <v>95</v>
      </c>
      <c r="B55" s="237" t="s">
        <v>99</v>
      </c>
      <c r="C55" s="218" t="s">
        <v>100</v>
      </c>
      <c r="D55" s="211"/>
      <c r="E55" s="203"/>
      <c r="F55" s="203"/>
      <c r="G55" s="204"/>
    </row>
    <row r="56" spans="1:7" ht="28.2" customHeight="1">
      <c r="A56" s="252" t="s">
        <v>98</v>
      </c>
      <c r="B56" s="237" t="s">
        <v>102</v>
      </c>
      <c r="C56" s="218" t="s">
        <v>103</v>
      </c>
      <c r="D56" s="211"/>
      <c r="E56" s="203"/>
      <c r="F56" s="203"/>
      <c r="G56" s="204"/>
    </row>
    <row r="57" spans="1:7" ht="66.599999999999994" customHeight="1">
      <c r="A57" s="252" t="s">
        <v>101</v>
      </c>
      <c r="B57" s="237" t="s">
        <v>105</v>
      </c>
      <c r="C57" s="218" t="s">
        <v>106</v>
      </c>
      <c r="D57" s="211"/>
      <c r="E57" s="203"/>
      <c r="F57" s="203"/>
      <c r="G57" s="204"/>
    </row>
    <row r="58" spans="1:7" ht="65.400000000000006" customHeight="1">
      <c r="A58" s="252" t="s">
        <v>104</v>
      </c>
      <c r="B58" s="237" t="s">
        <v>108</v>
      </c>
      <c r="C58" s="218" t="s">
        <v>190</v>
      </c>
      <c r="D58" s="211"/>
      <c r="E58" s="203"/>
      <c r="F58" s="203"/>
      <c r="G58" s="204"/>
    </row>
    <row r="59" spans="1:7" ht="90.75" customHeight="1">
      <c r="A59" s="252" t="s">
        <v>107</v>
      </c>
      <c r="B59" s="237" t="s">
        <v>111</v>
      </c>
      <c r="C59" s="218" t="s">
        <v>112</v>
      </c>
      <c r="D59" s="211"/>
      <c r="E59" s="203"/>
      <c r="F59" s="203"/>
      <c r="G59" s="204"/>
    </row>
    <row r="60" spans="1:7" ht="54" customHeight="1">
      <c r="A60" s="252" t="s">
        <v>110</v>
      </c>
      <c r="B60" s="237" t="s">
        <v>114</v>
      </c>
      <c r="C60" s="218" t="s">
        <v>115</v>
      </c>
      <c r="D60" s="211"/>
      <c r="E60" s="203"/>
      <c r="F60" s="203"/>
      <c r="G60" s="204"/>
    </row>
    <row r="61" spans="1:7">
      <c r="A61" s="252" t="s">
        <v>113</v>
      </c>
      <c r="B61" s="237" t="s">
        <v>117</v>
      </c>
      <c r="C61" s="218" t="s">
        <v>118</v>
      </c>
      <c r="D61" s="211"/>
      <c r="E61" s="203"/>
      <c r="F61" s="203"/>
      <c r="G61" s="204"/>
    </row>
    <row r="62" spans="1:7" ht="13.8">
      <c r="A62" s="253"/>
      <c r="B62" s="254" t="s">
        <v>123</v>
      </c>
      <c r="C62" s="218"/>
      <c r="D62" s="218"/>
      <c r="E62" s="203"/>
      <c r="F62" s="208">
        <v>5</v>
      </c>
      <c r="G62" s="204"/>
    </row>
    <row r="63" spans="1:7" ht="8.4" customHeight="1">
      <c r="A63" s="255"/>
      <c r="B63" s="256"/>
      <c r="C63" s="257"/>
      <c r="D63" s="257"/>
      <c r="E63" s="258"/>
      <c r="F63" s="259"/>
      <c r="G63" s="204"/>
    </row>
    <row r="64" spans="1:7" ht="26.4">
      <c r="B64" s="257" t="s">
        <v>191</v>
      </c>
      <c r="C64" s="257"/>
      <c r="D64" s="257"/>
      <c r="G64" s="204"/>
    </row>
    <row r="65" spans="1:7" ht="12.75" customHeight="1">
      <c r="A65" s="255"/>
      <c r="B65" s="260" t="s">
        <v>167</v>
      </c>
      <c r="C65" s="257" t="s">
        <v>192</v>
      </c>
      <c r="D65" s="257"/>
      <c r="E65" s="251"/>
      <c r="F65" s="251"/>
      <c r="G65" s="204"/>
    </row>
    <row r="66" spans="1:7" ht="15.6">
      <c r="A66" s="255"/>
      <c r="B66" s="257" t="s">
        <v>146</v>
      </c>
      <c r="C66" s="261" t="s">
        <v>168</v>
      </c>
      <c r="E66" s="204"/>
      <c r="F66" s="204"/>
      <c r="G66" s="204"/>
    </row>
    <row r="67" spans="1:7">
      <c r="A67" s="255"/>
      <c r="B67" s="260" t="s">
        <v>169</v>
      </c>
      <c r="C67" s="260"/>
      <c r="D67" s="260"/>
      <c r="E67" s="204"/>
      <c r="F67" s="204"/>
      <c r="G67" s="204"/>
    </row>
    <row r="68" spans="1:7">
      <c r="A68" s="255"/>
      <c r="B68" s="260" t="s">
        <v>164</v>
      </c>
      <c r="C68" s="262"/>
      <c r="D68" s="260"/>
      <c r="E68" s="204"/>
      <c r="F68" s="204"/>
      <c r="G68" s="204"/>
    </row>
  </sheetData>
  <mergeCells count="47">
    <mergeCell ref="C58:D58"/>
    <mergeCell ref="C59:D59"/>
    <mergeCell ref="C60:D60"/>
    <mergeCell ref="C61:D61"/>
    <mergeCell ref="C62:D62"/>
    <mergeCell ref="C52:D52"/>
    <mergeCell ref="C53:D53"/>
    <mergeCell ref="C54:D54"/>
    <mergeCell ref="C55:D55"/>
    <mergeCell ref="C56:D56"/>
    <mergeCell ref="C57:D57"/>
    <mergeCell ref="C43:D43"/>
    <mergeCell ref="C44:D44"/>
    <mergeCell ref="A46:D46"/>
    <mergeCell ref="C47:D47"/>
    <mergeCell ref="C48:D48"/>
    <mergeCell ref="C49:D49"/>
    <mergeCell ref="A36:D36"/>
    <mergeCell ref="C37:D37"/>
    <mergeCell ref="C38:D38"/>
    <mergeCell ref="C39:D39"/>
    <mergeCell ref="C40:D40"/>
    <mergeCell ref="A42:D42"/>
    <mergeCell ref="C28:D28"/>
    <mergeCell ref="A30:D30"/>
    <mergeCell ref="C31:D31"/>
    <mergeCell ref="C32:D32"/>
    <mergeCell ref="C33:D33"/>
    <mergeCell ref="C34:D34"/>
    <mergeCell ref="C20:D20"/>
    <mergeCell ref="C23:D23"/>
    <mergeCell ref="C24:D2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A5:F5"/>
    <mergeCell ref="A6:F6"/>
    <mergeCell ref="A7:F7"/>
    <mergeCell ref="C10:D10"/>
    <mergeCell ref="A12:D12"/>
    <mergeCell ref="A13:D13"/>
  </mergeCells>
  <pageMargins left="0.39370078740157483" right="0.19685039370078741" top="0.42" bottom="0.44" header="0.33" footer="0.28000000000000003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E58" sqref="E58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1" spans="1:7" ht="6.75" customHeight="1"/>
    <row r="2" spans="1:7">
      <c r="B2" s="2"/>
      <c r="C2" s="2" t="s">
        <v>157</v>
      </c>
      <c r="D2" s="2"/>
    </row>
    <row r="3" spans="1:7">
      <c r="B3" s="2" t="s">
        <v>158</v>
      </c>
      <c r="C3" s="2"/>
      <c r="D3" s="2"/>
    </row>
    <row r="4" spans="1:7" ht="15.75" customHeight="1">
      <c r="B4" s="2" t="s">
        <v>159</v>
      </c>
      <c r="C4" s="2"/>
      <c r="D4" s="2"/>
    </row>
    <row r="5" spans="1:7" ht="15.6">
      <c r="B5" s="3" t="s">
        <v>160</v>
      </c>
      <c r="C5" s="3"/>
      <c r="D5" s="4"/>
    </row>
    <row r="6" spans="1:7" ht="7.5" customHeight="1">
      <c r="B6" s="4"/>
      <c r="C6" s="4"/>
      <c r="D6" s="4"/>
    </row>
    <row r="7" spans="1:7" ht="99.6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7" customHeight="1">
      <c r="A8" s="5"/>
      <c r="B8" s="5" t="s">
        <v>8</v>
      </c>
      <c r="C8" s="5">
        <v>411</v>
      </c>
      <c r="D8" s="5"/>
      <c r="E8" s="183">
        <v>81753.649999999994</v>
      </c>
      <c r="F8" s="10">
        <v>16.579999999999998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3">
        <v>5779.4</v>
      </c>
      <c r="F10" s="18">
        <v>1.17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13"/>
      <c r="G16" s="14"/>
    </row>
    <row r="17" spans="1:7" ht="26.4">
      <c r="A17" s="19" t="s">
        <v>193</v>
      </c>
      <c r="B17" s="20" t="s">
        <v>28</v>
      </c>
      <c r="C17" s="21" t="s">
        <v>24</v>
      </c>
      <c r="D17" s="22"/>
      <c r="E17" s="13"/>
      <c r="F17" s="13"/>
      <c r="G17" s="14"/>
    </row>
    <row r="18" spans="1:7">
      <c r="A18" s="19" t="s">
        <v>29</v>
      </c>
      <c r="B18" s="20"/>
      <c r="C18" s="32"/>
      <c r="D18" s="33"/>
      <c r="E18" s="13"/>
      <c r="F18" s="13"/>
      <c r="G18" s="14"/>
    </row>
    <row r="19" spans="1:7">
      <c r="A19" s="34" t="s">
        <v>161</v>
      </c>
      <c r="B19" s="35"/>
      <c r="C19" s="35"/>
      <c r="D19" s="35"/>
      <c r="E19" s="13">
        <v>26828.78</v>
      </c>
      <c r="F19" s="18">
        <v>5.44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13">
        <v>7622.67</v>
      </c>
      <c r="F20" s="18">
        <v>1.55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13">
        <v>19206.11</v>
      </c>
      <c r="F21" s="18">
        <v>3.89</v>
      </c>
      <c r="G21" s="14"/>
    </row>
    <row r="22" spans="1:7">
      <c r="A22" s="24" t="s">
        <v>35</v>
      </c>
      <c r="B22" s="25" t="s">
        <v>38</v>
      </c>
      <c r="C22" s="41" t="s">
        <v>19</v>
      </c>
      <c r="D22" s="42"/>
      <c r="E22" s="13"/>
      <c r="F22" s="13"/>
      <c r="G22" s="14"/>
    </row>
    <row r="23" spans="1:7">
      <c r="A23" s="19" t="s">
        <v>37</v>
      </c>
      <c r="B23" s="20"/>
      <c r="C23" s="43"/>
      <c r="D23" s="20"/>
      <c r="E23" s="13"/>
      <c r="F23" s="13"/>
      <c r="G23" s="14"/>
    </row>
    <row r="24" spans="1:7">
      <c r="A24" s="44" t="s">
        <v>39</v>
      </c>
      <c r="B24" s="45"/>
      <c r="C24" s="45"/>
      <c r="D24" s="45"/>
      <c r="E24" s="13">
        <v>3797.64</v>
      </c>
      <c r="F24" s="18">
        <v>0.77</v>
      </c>
      <c r="G24" s="14"/>
    </row>
    <row r="25" spans="1:7" ht="27.6" customHeight="1">
      <c r="A25" s="19" t="s">
        <v>40</v>
      </c>
      <c r="B25" s="33" t="s">
        <v>137</v>
      </c>
      <c r="C25" s="21" t="s">
        <v>42</v>
      </c>
      <c r="D25" s="22"/>
      <c r="E25" s="13"/>
      <c r="F25" s="13"/>
      <c r="G25" s="14"/>
    </row>
    <row r="26" spans="1:7" ht="29.25" customHeight="1">
      <c r="A26" s="24" t="s">
        <v>43</v>
      </c>
      <c r="B26" s="46" t="s">
        <v>44</v>
      </c>
      <c r="C26" s="30" t="s">
        <v>19</v>
      </c>
      <c r="D26" s="31"/>
      <c r="E26" s="13"/>
      <c r="F26" s="13"/>
      <c r="G26" s="14"/>
    </row>
    <row r="27" spans="1:7" ht="79.2" customHeight="1">
      <c r="A27" s="19" t="s">
        <v>45</v>
      </c>
      <c r="B27" s="20" t="s">
        <v>194</v>
      </c>
      <c r="C27" s="21" t="s">
        <v>47</v>
      </c>
      <c r="D27" s="22"/>
      <c r="E27" s="13"/>
      <c r="F27" s="13"/>
      <c r="G27" s="14"/>
    </row>
    <row r="28" spans="1:7">
      <c r="A28" s="19" t="s">
        <v>48</v>
      </c>
      <c r="B28" s="20"/>
      <c r="C28" s="49"/>
      <c r="D28" s="20"/>
      <c r="E28" s="13"/>
      <c r="F28" s="13"/>
      <c r="G28" s="14"/>
    </row>
    <row r="29" spans="1:7">
      <c r="A29" s="44" t="s">
        <v>52</v>
      </c>
      <c r="B29" s="45"/>
      <c r="C29" s="45"/>
      <c r="D29" s="45"/>
      <c r="E29" s="13">
        <v>7541.05</v>
      </c>
      <c r="F29" s="18">
        <v>1.53</v>
      </c>
      <c r="G29" s="14"/>
    </row>
    <row r="30" spans="1:7" ht="78.75" customHeight="1">
      <c r="A30" s="19" t="s">
        <v>56</v>
      </c>
      <c r="B30" s="50" t="s">
        <v>127</v>
      </c>
      <c r="C30" s="21" t="s">
        <v>55</v>
      </c>
      <c r="D30" s="22"/>
      <c r="E30" s="13"/>
      <c r="F30" s="13"/>
      <c r="G30" s="14"/>
    </row>
    <row r="31" spans="1:7" ht="26.4">
      <c r="A31" s="19" t="s">
        <v>59</v>
      </c>
      <c r="B31" s="50" t="s">
        <v>63</v>
      </c>
      <c r="C31" s="21" t="s">
        <v>64</v>
      </c>
      <c r="D31" s="22"/>
      <c r="E31" s="13"/>
      <c r="F31" s="13"/>
      <c r="G31" s="14"/>
    </row>
    <row r="32" spans="1:7" ht="27.75" customHeight="1">
      <c r="A32" s="24" t="s">
        <v>62</v>
      </c>
      <c r="B32" s="51" t="s">
        <v>66</v>
      </c>
      <c r="C32" s="52" t="s">
        <v>67</v>
      </c>
      <c r="D32" s="53"/>
      <c r="E32" s="13"/>
      <c r="F32" s="13"/>
      <c r="G32" s="14"/>
    </row>
    <row r="33" spans="1:7">
      <c r="A33" s="19" t="s">
        <v>65</v>
      </c>
      <c r="B33" s="28"/>
      <c r="C33" s="49"/>
      <c r="D33" s="20"/>
      <c r="E33" s="13"/>
      <c r="F33" s="13"/>
      <c r="G33" s="14"/>
    </row>
    <row r="34" spans="1:7">
      <c r="A34" s="44" t="s">
        <v>69</v>
      </c>
      <c r="B34" s="45"/>
      <c r="C34" s="45"/>
      <c r="D34" s="45"/>
      <c r="E34" s="13">
        <v>3363.8</v>
      </c>
      <c r="F34" s="18">
        <v>0.68</v>
      </c>
      <c r="G34" s="14"/>
    </row>
    <row r="35" spans="1:7">
      <c r="A35" s="54" t="s">
        <v>68</v>
      </c>
      <c r="B35" s="50" t="s">
        <v>71</v>
      </c>
      <c r="C35" s="21" t="s">
        <v>162</v>
      </c>
      <c r="D35" s="22"/>
      <c r="E35" s="13"/>
      <c r="F35" s="13"/>
      <c r="G35" s="14"/>
    </row>
    <row r="36" spans="1:7">
      <c r="A36" s="54" t="s">
        <v>70</v>
      </c>
      <c r="B36" s="50" t="s">
        <v>74</v>
      </c>
      <c r="C36" s="21" t="s">
        <v>75</v>
      </c>
      <c r="D36" s="22"/>
      <c r="E36" s="13"/>
      <c r="F36" s="13"/>
      <c r="G36" s="14"/>
    </row>
    <row r="37" spans="1:7">
      <c r="A37" s="54" t="s">
        <v>73</v>
      </c>
      <c r="B37" s="46"/>
      <c r="C37" s="32"/>
      <c r="D37" s="33"/>
      <c r="E37" s="13"/>
      <c r="F37" s="13"/>
      <c r="G37" s="14"/>
    </row>
    <row r="38" spans="1:7">
      <c r="A38" s="44" t="s">
        <v>163</v>
      </c>
      <c r="B38" s="45"/>
      <c r="C38" s="55"/>
      <c r="D38" s="55"/>
      <c r="E38" s="13">
        <v>5418.27</v>
      </c>
      <c r="F38" s="18">
        <v>1.1000000000000001</v>
      </c>
      <c r="G38" s="14"/>
    </row>
    <row r="39" spans="1:7" ht="13.2" customHeight="1">
      <c r="A39" s="264" t="s">
        <v>76</v>
      </c>
      <c r="B39" s="265" t="s">
        <v>156</v>
      </c>
      <c r="C39" s="266" t="s">
        <v>80</v>
      </c>
      <c r="D39" s="157"/>
      <c r="E39" s="272">
        <v>4891.7</v>
      </c>
      <c r="F39" s="274">
        <v>0.99</v>
      </c>
      <c r="G39" s="14"/>
    </row>
    <row r="40" spans="1:7" ht="10.199999999999999" customHeight="1">
      <c r="A40" s="156"/>
      <c r="B40" s="267"/>
      <c r="C40" s="157"/>
      <c r="D40" s="157"/>
      <c r="E40" s="273"/>
      <c r="F40" s="275"/>
      <c r="G40" s="14"/>
    </row>
    <row r="41" spans="1:7">
      <c r="A41" s="271" t="s">
        <v>78</v>
      </c>
      <c r="B41" s="268" t="s">
        <v>84</v>
      </c>
      <c r="C41" s="266" t="s">
        <v>80</v>
      </c>
      <c r="D41" s="157"/>
      <c r="E41" s="272">
        <v>526.57000000000005</v>
      </c>
      <c r="F41" s="274">
        <v>0.11</v>
      </c>
      <c r="G41" s="14"/>
    </row>
    <row r="42" spans="1:7" ht="4.2" customHeight="1">
      <c r="A42" s="270"/>
      <c r="B42" s="269"/>
      <c r="C42" s="157"/>
      <c r="D42" s="157"/>
      <c r="E42" s="273"/>
      <c r="F42" s="275"/>
      <c r="G42" s="14"/>
    </row>
    <row r="43" spans="1:7" ht="13.8" customHeight="1">
      <c r="A43" s="184"/>
      <c r="B43" s="185"/>
      <c r="C43" s="186"/>
      <c r="D43" s="186"/>
      <c r="E43" s="87"/>
      <c r="F43" s="87"/>
      <c r="G43" s="14"/>
    </row>
    <row r="44" spans="1:7">
      <c r="A44" s="68" t="s">
        <v>87</v>
      </c>
      <c r="B44" s="69"/>
      <c r="C44" s="69"/>
      <c r="D44" s="69"/>
      <c r="E44" s="13">
        <v>29024.71</v>
      </c>
      <c r="F44" s="18">
        <v>5.88</v>
      </c>
      <c r="G44" s="14"/>
    </row>
    <row r="45" spans="1:7">
      <c r="A45" s="70"/>
      <c r="B45" s="69" t="s">
        <v>88</v>
      </c>
      <c r="C45" s="68"/>
      <c r="D45" s="69"/>
      <c r="E45" s="13"/>
      <c r="F45" s="13"/>
      <c r="G45" s="14"/>
    </row>
    <row r="46" spans="1:7" ht="38.25" customHeight="1">
      <c r="A46" s="72" t="s">
        <v>81</v>
      </c>
      <c r="B46" s="50" t="s">
        <v>90</v>
      </c>
      <c r="C46" s="29" t="s">
        <v>91</v>
      </c>
      <c r="D46" s="21"/>
      <c r="E46" s="13"/>
      <c r="F46" s="13"/>
      <c r="G46" s="14"/>
    </row>
    <row r="47" spans="1:7" ht="65.25" customHeight="1">
      <c r="A47" s="72" t="s">
        <v>83</v>
      </c>
      <c r="B47" s="50" t="s">
        <v>93</v>
      </c>
      <c r="C47" s="29" t="s">
        <v>94</v>
      </c>
      <c r="D47" s="21"/>
      <c r="E47" s="13"/>
      <c r="F47" s="13"/>
      <c r="G47" s="14"/>
    </row>
    <row r="48" spans="1:7" ht="42" customHeight="1">
      <c r="A48" s="72" t="s">
        <v>85</v>
      </c>
      <c r="B48" s="50" t="s">
        <v>96</v>
      </c>
      <c r="C48" s="29" t="s">
        <v>97</v>
      </c>
      <c r="D48" s="21"/>
      <c r="E48" s="13"/>
      <c r="F48" s="13"/>
      <c r="G48" s="14"/>
    </row>
    <row r="49" spans="1:7" ht="26.4">
      <c r="A49" s="72" t="s">
        <v>86</v>
      </c>
      <c r="B49" s="50" t="s">
        <v>99</v>
      </c>
      <c r="C49" s="29" t="s">
        <v>100</v>
      </c>
      <c r="D49" s="21"/>
      <c r="E49" s="13"/>
      <c r="F49" s="13"/>
      <c r="G49" s="14"/>
    </row>
    <row r="50" spans="1:7" ht="24" customHeight="1">
      <c r="A50" s="72" t="s">
        <v>89</v>
      </c>
      <c r="B50" s="50" t="s">
        <v>102</v>
      </c>
      <c r="C50" s="29" t="s">
        <v>103</v>
      </c>
      <c r="D50" s="21"/>
      <c r="E50" s="13"/>
      <c r="F50" s="13"/>
      <c r="G50" s="14"/>
    </row>
    <row r="51" spans="1:7" ht="64.5" customHeight="1">
      <c r="A51" s="72" t="s">
        <v>92</v>
      </c>
      <c r="B51" s="50" t="s">
        <v>105</v>
      </c>
      <c r="C51" s="29" t="s">
        <v>106</v>
      </c>
      <c r="D51" s="21"/>
      <c r="E51" s="13"/>
      <c r="F51" s="13"/>
      <c r="G51" s="14"/>
    </row>
    <row r="52" spans="1:7" ht="92.25" customHeight="1">
      <c r="A52" s="72" t="s">
        <v>95</v>
      </c>
      <c r="B52" s="50" t="s">
        <v>111</v>
      </c>
      <c r="C52" s="29" t="s">
        <v>195</v>
      </c>
      <c r="D52" s="21"/>
      <c r="E52" s="13"/>
      <c r="F52" s="13"/>
      <c r="G52" s="14"/>
    </row>
    <row r="53" spans="1:7" ht="52.2" customHeight="1">
      <c r="A53" s="72" t="s">
        <v>98</v>
      </c>
      <c r="B53" s="50" t="s">
        <v>114</v>
      </c>
      <c r="C53" s="29" t="s">
        <v>115</v>
      </c>
      <c r="D53" s="21"/>
      <c r="E53" s="13"/>
      <c r="F53" s="13"/>
      <c r="G53" s="14"/>
    </row>
    <row r="54" spans="1:7">
      <c r="A54" s="72" t="s">
        <v>101</v>
      </c>
      <c r="B54" s="50" t="s">
        <v>117</v>
      </c>
      <c r="C54" s="29" t="s">
        <v>118</v>
      </c>
      <c r="D54" s="21"/>
      <c r="E54" s="13"/>
      <c r="F54" s="13"/>
      <c r="G54" s="14"/>
    </row>
    <row r="55" spans="1:7" ht="26.4">
      <c r="A55" s="72" t="s">
        <v>104</v>
      </c>
      <c r="B55" s="50" t="s">
        <v>120</v>
      </c>
      <c r="C55" s="29" t="s">
        <v>121</v>
      </c>
      <c r="D55" s="21"/>
      <c r="E55" s="13"/>
      <c r="F55" s="13"/>
      <c r="G55" s="14"/>
    </row>
    <row r="56" spans="1:7" ht="13.8">
      <c r="A56" s="79"/>
      <c r="B56" s="80" t="s">
        <v>123</v>
      </c>
      <c r="C56" s="29"/>
      <c r="D56" s="29"/>
      <c r="E56" s="13"/>
      <c r="F56" s="18">
        <v>5</v>
      </c>
      <c r="G56" s="14"/>
    </row>
    <row r="57" spans="1:7">
      <c r="B57" s="92" t="s">
        <v>146</v>
      </c>
      <c r="C57" s="84" t="s">
        <v>164</v>
      </c>
      <c r="D57" s="92"/>
      <c r="G57" s="14"/>
    </row>
    <row r="58" spans="1:7" ht="26.4">
      <c r="A58" s="81"/>
      <c r="B58" s="92" t="s">
        <v>165</v>
      </c>
      <c r="C58" s="187" t="s">
        <v>166</v>
      </c>
      <c r="D58" s="92"/>
      <c r="E58" s="14"/>
      <c r="F58" s="14"/>
      <c r="G58" s="14"/>
    </row>
    <row r="59" spans="1:7" ht="15.6">
      <c r="A59" s="81"/>
      <c r="B59" s="84" t="s">
        <v>167</v>
      </c>
      <c r="C59" s="188" t="s">
        <v>168</v>
      </c>
      <c r="D59" s="84"/>
      <c r="E59" s="14"/>
      <c r="F59" s="14"/>
      <c r="G59" s="14"/>
    </row>
    <row r="60" spans="1:7" ht="12.75" customHeight="1">
      <c r="A60" s="84"/>
      <c r="B60" s="84" t="s">
        <v>169</v>
      </c>
      <c r="C60" s="187" t="s">
        <v>170</v>
      </c>
      <c r="D60" s="84"/>
      <c r="E60" s="14"/>
      <c r="F60" s="14"/>
      <c r="G60" s="14"/>
    </row>
    <row r="61" spans="1:7" ht="22.5" customHeight="1">
      <c r="A61" s="84"/>
      <c r="D61" s="84"/>
      <c r="E61" s="14"/>
      <c r="F61" s="14"/>
      <c r="G61" s="14"/>
    </row>
    <row r="62" spans="1:7">
      <c r="A62" s="84"/>
      <c r="C62" s="84"/>
      <c r="D62" s="84"/>
      <c r="E62" s="14"/>
      <c r="F62" s="14"/>
      <c r="G62" s="14"/>
    </row>
    <row r="63" spans="1:7">
      <c r="A63" s="84"/>
      <c r="C63" s="84"/>
      <c r="D63" s="84"/>
      <c r="E63" s="14"/>
      <c r="F63" s="14"/>
      <c r="G63" s="14"/>
    </row>
    <row r="64" spans="1:7"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</sheetData>
  <mergeCells count="47">
    <mergeCell ref="E41:E42"/>
    <mergeCell ref="F41:F42"/>
    <mergeCell ref="E39:E40"/>
    <mergeCell ref="F39:F40"/>
    <mergeCell ref="C55:D55"/>
    <mergeCell ref="C56:D56"/>
    <mergeCell ref="A39:A40"/>
    <mergeCell ref="B39:B40"/>
    <mergeCell ref="C39:D40"/>
    <mergeCell ref="C41:D42"/>
    <mergeCell ref="B41:B42"/>
    <mergeCell ref="A41:A42"/>
    <mergeCell ref="C50:D50"/>
    <mergeCell ref="C51:D51"/>
    <mergeCell ref="C52:D52"/>
    <mergeCell ref="C53:D53"/>
    <mergeCell ref="C54:D54"/>
    <mergeCell ref="C46:D46"/>
    <mergeCell ref="C47:D47"/>
    <mergeCell ref="C48:D48"/>
    <mergeCell ref="C49:D49"/>
    <mergeCell ref="C32:D32"/>
    <mergeCell ref="A34:D34"/>
    <mergeCell ref="C35:D35"/>
    <mergeCell ref="C36:D36"/>
    <mergeCell ref="A38:D38"/>
    <mergeCell ref="A43:D43"/>
    <mergeCell ref="A29:D29"/>
    <mergeCell ref="C30:D30"/>
    <mergeCell ref="C31:D31"/>
    <mergeCell ref="C21:D21"/>
    <mergeCell ref="C22:D22"/>
    <mergeCell ref="A24:D24"/>
    <mergeCell ref="C25:D25"/>
    <mergeCell ref="C26:D26"/>
    <mergeCell ref="C27:D27"/>
    <mergeCell ref="C14:D14"/>
    <mergeCell ref="C15:D15"/>
    <mergeCell ref="C16:D16"/>
    <mergeCell ref="C17:D17"/>
    <mergeCell ref="C20:D20"/>
    <mergeCell ref="C7:D7"/>
    <mergeCell ref="A9:D9"/>
    <mergeCell ref="A10:D10"/>
    <mergeCell ref="C11:D11"/>
    <mergeCell ref="C12:D12"/>
    <mergeCell ref="C13:D13"/>
  </mergeCells>
  <pageMargins left="0.21" right="0.28999999999999998" top="0.44" bottom="0.28999999999999998" header="0.47" footer="0.28999999999999998"/>
  <pageSetup paperSize="9" scale="95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86"/>
  <sheetViews>
    <sheetView topLeftCell="A55" workbookViewId="0">
      <selection activeCell="B66" sqref="B66:D66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 ht="8.25" customHeight="1">
      <c r="B4" s="2"/>
      <c r="C4" s="2"/>
      <c r="D4" s="2"/>
    </row>
    <row r="5" spans="1:7" ht="15.6">
      <c r="B5" s="3" t="s">
        <v>125</v>
      </c>
      <c r="C5" s="3"/>
      <c r="D5" s="4"/>
    </row>
    <row r="6" spans="1:7" ht="7.5" customHeight="1">
      <c r="B6" s="4"/>
      <c r="C6" s="4"/>
      <c r="D6" s="4"/>
    </row>
    <row r="7" spans="1:7" ht="90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7.75" customHeight="1">
      <c r="A8" s="5"/>
      <c r="B8" s="5" t="s">
        <v>8</v>
      </c>
      <c r="C8" s="85">
        <f>[1]Расчет!D73</f>
        <v>8752.48</v>
      </c>
      <c r="D8" s="5"/>
      <c r="E8" s="5">
        <v>1334931</v>
      </c>
      <c r="F8" s="10">
        <f>[1]Расчет!O73</f>
        <v>12.711207837150095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7">
        <f>[1]калькул.!F42</f>
        <v>112732.54342759785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1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22"/>
      <c r="E17" s="13"/>
      <c r="F17" s="13"/>
      <c r="G17" s="14"/>
    </row>
    <row r="18" spans="1:7">
      <c r="A18" s="19" t="s">
        <v>29</v>
      </c>
      <c r="B18" s="20"/>
      <c r="C18" s="32"/>
      <c r="D18" s="33"/>
      <c r="E18" s="13"/>
      <c r="F18" s="13"/>
      <c r="G18" s="14"/>
    </row>
    <row r="19" spans="1:7">
      <c r="A19" s="34" t="s">
        <v>30</v>
      </c>
      <c r="B19" s="35"/>
      <c r="C19" s="35"/>
      <c r="D19" s="35"/>
      <c r="E19" s="13">
        <f>E20+E21</f>
        <v>219970.82630276418</v>
      </c>
      <c r="F19" s="18">
        <f>F20+F21</f>
        <v>2.094366647155665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13">
        <f>[1]Расчет!E73</f>
        <v>147093.53141605042</v>
      </c>
      <c r="F20" s="18">
        <f>E20/C8/12</f>
        <v>1.4004938354238876</v>
      </c>
      <c r="G20" s="14"/>
    </row>
    <row r="21" spans="1:7">
      <c r="A21" s="19" t="s">
        <v>33</v>
      </c>
      <c r="B21" s="20" t="s">
        <v>126</v>
      </c>
      <c r="C21" s="39" t="s">
        <v>19</v>
      </c>
      <c r="D21" s="40"/>
      <c r="E21" s="13">
        <f>[1]Расчет!F73</f>
        <v>72877.29488671376</v>
      </c>
      <c r="F21" s="18">
        <f>E21/C8/12</f>
        <v>0.69387281173177728</v>
      </c>
      <c r="G21" s="14"/>
    </row>
    <row r="22" spans="1:7">
      <c r="A22" s="24" t="s">
        <v>35</v>
      </c>
      <c r="B22" s="25" t="s">
        <v>38</v>
      </c>
      <c r="C22" s="41" t="s">
        <v>19</v>
      </c>
      <c r="D22" s="42"/>
      <c r="E22" s="13"/>
      <c r="F22" s="13"/>
      <c r="G22" s="14"/>
    </row>
    <row r="23" spans="1:7">
      <c r="A23" s="19" t="s">
        <v>37</v>
      </c>
      <c r="B23" s="28" t="s">
        <v>38</v>
      </c>
      <c r="C23" s="43"/>
      <c r="D23" s="20"/>
      <c r="E23" s="13"/>
      <c r="F23" s="13"/>
      <c r="G23" s="14"/>
    </row>
    <row r="24" spans="1:7">
      <c r="A24" s="44" t="s">
        <v>39</v>
      </c>
      <c r="B24" s="45"/>
      <c r="C24" s="45"/>
      <c r="D24" s="45"/>
      <c r="E24" s="13">
        <v>81902.399999999994</v>
      </c>
      <c r="F24" s="18">
        <f>E24/C8/12</f>
        <v>0.77980183902162592</v>
      </c>
      <c r="G24" s="14"/>
    </row>
    <row r="25" spans="1:7" ht="52.5" customHeight="1">
      <c r="A25" s="19" t="s">
        <v>40</v>
      </c>
      <c r="B25" s="33" t="s">
        <v>41</v>
      </c>
      <c r="C25" s="21" t="s">
        <v>42</v>
      </c>
      <c r="D25" s="22"/>
      <c r="E25" s="13"/>
      <c r="F25" s="13"/>
      <c r="G25" s="14"/>
    </row>
    <row r="26" spans="1:7" ht="25.5" customHeight="1">
      <c r="A26" s="24" t="s">
        <v>43</v>
      </c>
      <c r="B26" s="46" t="s">
        <v>44</v>
      </c>
      <c r="C26" s="30" t="s">
        <v>19</v>
      </c>
      <c r="D26" s="31"/>
      <c r="E26" s="13"/>
      <c r="F26" s="13"/>
      <c r="G26" s="14"/>
    </row>
    <row r="27" spans="1:7" ht="103.5" customHeight="1">
      <c r="A27" s="19" t="s">
        <v>45</v>
      </c>
      <c r="B27" s="20" t="s">
        <v>46</v>
      </c>
      <c r="C27" s="21" t="s">
        <v>47</v>
      </c>
      <c r="D27" s="22"/>
      <c r="E27" s="13"/>
      <c r="F27" s="13"/>
      <c r="G27" s="14"/>
    </row>
    <row r="28" spans="1:7" ht="26.4">
      <c r="A28" s="24" t="s">
        <v>48</v>
      </c>
      <c r="B28" s="25" t="s">
        <v>49</v>
      </c>
      <c r="C28" s="47" t="s">
        <v>50</v>
      </c>
      <c r="D28" s="48"/>
      <c r="E28" s="13"/>
      <c r="F28" s="13"/>
      <c r="G28" s="14"/>
    </row>
    <row r="29" spans="1:7">
      <c r="A29" s="19" t="s">
        <v>51</v>
      </c>
      <c r="B29" s="20"/>
      <c r="C29" s="49"/>
      <c r="D29" s="20"/>
      <c r="E29" s="13"/>
      <c r="F29" s="13"/>
      <c r="G29" s="14"/>
    </row>
    <row r="30" spans="1:7">
      <c r="A30" s="44" t="s">
        <v>52</v>
      </c>
      <c r="B30" s="45"/>
      <c r="C30" s="45"/>
      <c r="D30" s="45"/>
      <c r="E30" s="13">
        <v>166294</v>
      </c>
      <c r="F30" s="18">
        <f>E30/C8/12</f>
        <v>1.5833036274671104</v>
      </c>
      <c r="G30" s="14"/>
    </row>
    <row r="31" spans="1:7" ht="78.75" customHeight="1">
      <c r="A31" s="19" t="s">
        <v>53</v>
      </c>
      <c r="B31" s="50" t="s">
        <v>127</v>
      </c>
      <c r="C31" s="21" t="s">
        <v>55</v>
      </c>
      <c r="D31" s="22"/>
      <c r="E31" s="13"/>
      <c r="F31" s="13"/>
      <c r="G31" s="14"/>
    </row>
    <row r="32" spans="1:7" ht="26.4">
      <c r="A32" s="19" t="s">
        <v>56</v>
      </c>
      <c r="B32" s="50" t="s">
        <v>57</v>
      </c>
      <c r="C32" s="21" t="s">
        <v>58</v>
      </c>
      <c r="D32" s="22"/>
      <c r="E32" s="13"/>
      <c r="F32" s="13"/>
      <c r="G32" s="14"/>
    </row>
    <row r="33" spans="1:7" ht="28.5" customHeight="1">
      <c r="A33" s="19" t="s">
        <v>59</v>
      </c>
      <c r="B33" s="50" t="s">
        <v>60</v>
      </c>
      <c r="C33" s="21" t="s">
        <v>61</v>
      </c>
      <c r="D33" s="22"/>
      <c r="E33" s="13"/>
      <c r="F33" s="13"/>
      <c r="G33" s="14"/>
    </row>
    <row r="34" spans="1:7" ht="26.4">
      <c r="A34" s="19" t="s">
        <v>62</v>
      </c>
      <c r="B34" s="50" t="s">
        <v>63</v>
      </c>
      <c r="C34" s="21" t="s">
        <v>64</v>
      </c>
      <c r="D34" s="22"/>
      <c r="E34" s="13"/>
      <c r="F34" s="13"/>
      <c r="G34" s="14"/>
    </row>
    <row r="35" spans="1:7" ht="27.75" customHeight="1">
      <c r="A35" s="24" t="s">
        <v>65</v>
      </c>
      <c r="B35" s="51" t="s">
        <v>66</v>
      </c>
      <c r="C35" s="52" t="s">
        <v>67</v>
      </c>
      <c r="D35" s="53"/>
      <c r="E35" s="13"/>
      <c r="F35" s="13"/>
      <c r="G35" s="14"/>
    </row>
    <row r="36" spans="1:7">
      <c r="A36" s="19" t="s">
        <v>68</v>
      </c>
      <c r="B36" s="28"/>
      <c r="C36" s="49"/>
      <c r="D36" s="20"/>
      <c r="E36" s="13"/>
      <c r="F36" s="13"/>
      <c r="G36" s="14"/>
    </row>
    <row r="37" spans="1:7">
      <c r="A37" s="44" t="s">
        <v>69</v>
      </c>
      <c r="B37" s="45"/>
      <c r="C37" s="45"/>
      <c r="D37" s="45"/>
      <c r="E37" s="13">
        <v>58501.7</v>
      </c>
      <c r="F37" s="18">
        <f>E37/C8/12</f>
        <v>0.55700117757100465</v>
      </c>
      <c r="G37" s="14"/>
    </row>
    <row r="38" spans="1:7" ht="45" customHeight="1">
      <c r="A38" s="54" t="s">
        <v>70</v>
      </c>
      <c r="B38" s="50" t="s">
        <v>71</v>
      </c>
      <c r="C38" s="21" t="s">
        <v>72</v>
      </c>
      <c r="D38" s="22"/>
      <c r="E38" s="13"/>
      <c r="F38" s="13"/>
      <c r="G38" s="14"/>
    </row>
    <row r="39" spans="1:7" ht="67.8" customHeight="1">
      <c r="A39" s="54" t="s">
        <v>73</v>
      </c>
      <c r="B39" s="50" t="s">
        <v>74</v>
      </c>
      <c r="C39" s="21" t="s">
        <v>75</v>
      </c>
      <c r="D39" s="22"/>
      <c r="E39" s="13"/>
      <c r="F39" s="13"/>
      <c r="G39" s="14"/>
    </row>
    <row r="40" spans="1:7">
      <c r="A40" s="54" t="s">
        <v>76</v>
      </c>
      <c r="B40" s="46"/>
      <c r="C40" s="32"/>
      <c r="D40" s="33"/>
      <c r="E40" s="13"/>
      <c r="F40" s="13"/>
      <c r="G40" s="14"/>
    </row>
    <row r="41" spans="1:7">
      <c r="A41" s="44" t="s">
        <v>77</v>
      </c>
      <c r="B41" s="45"/>
      <c r="C41" s="55"/>
      <c r="D41" s="55"/>
      <c r="E41" s="13">
        <f>E43+E44</f>
        <v>105242.40000000001</v>
      </c>
      <c r="F41" s="18">
        <f>F43+F44</f>
        <v>1.0070613754955955</v>
      </c>
      <c r="G41" s="14"/>
    </row>
    <row r="42" spans="1:7">
      <c r="A42" s="56" t="s">
        <v>78</v>
      </c>
      <c r="B42" s="25" t="s">
        <v>128</v>
      </c>
      <c r="C42" s="57"/>
      <c r="D42" s="58"/>
      <c r="E42" s="13"/>
      <c r="F42" s="18"/>
      <c r="G42" s="14"/>
    </row>
    <row r="43" spans="1:7">
      <c r="A43" s="59" t="s">
        <v>81</v>
      </c>
      <c r="B43" s="86" t="s">
        <v>129</v>
      </c>
      <c r="C43" s="57" t="s">
        <v>80</v>
      </c>
      <c r="D43" s="60"/>
      <c r="E43" s="13">
        <v>95577.3</v>
      </c>
      <c r="F43" s="18">
        <f>E43/8752.5/12</f>
        <v>0.91</v>
      </c>
      <c r="G43" s="14"/>
    </row>
    <row r="44" spans="1:7">
      <c r="A44" s="59" t="s">
        <v>83</v>
      </c>
      <c r="B44" s="25" t="s">
        <v>84</v>
      </c>
      <c r="C44" s="57" t="s">
        <v>80</v>
      </c>
      <c r="D44" s="60"/>
      <c r="E44" s="13">
        <v>9665.1</v>
      </c>
      <c r="F44" s="18">
        <f>E44/8298.1/12</f>
        <v>9.7061375495595389E-2</v>
      </c>
      <c r="G44" s="14"/>
    </row>
    <row r="45" spans="1:7">
      <c r="A45" s="61" t="s">
        <v>85</v>
      </c>
      <c r="B45" s="25"/>
      <c r="C45" s="62"/>
      <c r="D45" s="63"/>
      <c r="E45" s="13"/>
      <c r="F45" s="13"/>
      <c r="G45" s="14"/>
    </row>
    <row r="46" spans="1:7">
      <c r="A46" s="64" t="s">
        <v>86</v>
      </c>
      <c r="B46" s="65"/>
      <c r="C46" s="66"/>
      <c r="D46" s="66"/>
      <c r="E46" s="67"/>
      <c r="F46" s="67"/>
      <c r="G46" s="14"/>
    </row>
    <row r="47" spans="1:7">
      <c r="A47" s="68" t="s">
        <v>87</v>
      </c>
      <c r="B47" s="69"/>
      <c r="C47" s="69"/>
      <c r="D47" s="69"/>
      <c r="E47" s="13">
        <v>590149</v>
      </c>
      <c r="F47" s="18">
        <f>E47/C8/12</f>
        <v>5.6188741172025907</v>
      </c>
      <c r="G47" s="14"/>
    </row>
    <row r="48" spans="1:7">
      <c r="A48" s="70"/>
      <c r="B48" s="69" t="s">
        <v>88</v>
      </c>
      <c r="C48" s="68"/>
      <c r="D48" s="69"/>
      <c r="E48" s="13"/>
      <c r="F48" s="13"/>
      <c r="G48" s="14"/>
    </row>
    <row r="49" spans="1:7" ht="42" customHeight="1">
      <c r="A49" s="72" t="s">
        <v>89</v>
      </c>
      <c r="B49" s="50" t="s">
        <v>90</v>
      </c>
      <c r="C49" s="29" t="s">
        <v>91</v>
      </c>
      <c r="D49" s="21"/>
      <c r="E49" s="13"/>
      <c r="F49" s="13"/>
      <c r="G49" s="14"/>
    </row>
    <row r="50" spans="1:7" ht="65.25" customHeight="1">
      <c r="A50" s="72" t="s">
        <v>92</v>
      </c>
      <c r="B50" s="50" t="s">
        <v>93</v>
      </c>
      <c r="C50" s="29" t="s">
        <v>94</v>
      </c>
      <c r="D50" s="21"/>
      <c r="E50" s="13"/>
      <c r="F50" s="13"/>
      <c r="G50" s="14"/>
    </row>
    <row r="51" spans="1:7" ht="42" customHeight="1">
      <c r="A51" s="72" t="s">
        <v>95</v>
      </c>
      <c r="B51" s="50" t="s">
        <v>96</v>
      </c>
      <c r="C51" s="29" t="s">
        <v>97</v>
      </c>
      <c r="D51" s="21"/>
      <c r="E51" s="13"/>
      <c r="F51" s="13"/>
      <c r="G51" s="14"/>
    </row>
    <row r="52" spans="1:7" ht="26.4">
      <c r="A52" s="72" t="s">
        <v>98</v>
      </c>
      <c r="B52" s="50" t="s">
        <v>99</v>
      </c>
      <c r="C52" s="29" t="s">
        <v>100</v>
      </c>
      <c r="D52" s="21"/>
      <c r="E52" s="13"/>
      <c r="F52" s="13"/>
      <c r="G52" s="14"/>
    </row>
    <row r="53" spans="1:7" ht="26.25" customHeight="1">
      <c r="A53" s="72" t="s">
        <v>101</v>
      </c>
      <c r="B53" s="50" t="s">
        <v>102</v>
      </c>
      <c r="C53" s="29" t="s">
        <v>103</v>
      </c>
      <c r="D53" s="21"/>
      <c r="E53" s="13"/>
      <c r="F53" s="13"/>
      <c r="G53" s="14"/>
    </row>
    <row r="54" spans="1:7" ht="64.5" customHeight="1">
      <c r="A54" s="72" t="s">
        <v>104</v>
      </c>
      <c r="B54" s="50" t="s">
        <v>105</v>
      </c>
      <c r="C54" s="29" t="s">
        <v>106</v>
      </c>
      <c r="D54" s="21"/>
      <c r="E54" s="13"/>
      <c r="F54" s="13"/>
      <c r="G54" s="14"/>
    </row>
    <row r="55" spans="1:7" ht="75.75" customHeight="1">
      <c r="A55" s="72" t="s">
        <v>107</v>
      </c>
      <c r="B55" s="50" t="s">
        <v>108</v>
      </c>
      <c r="C55" s="29" t="s">
        <v>109</v>
      </c>
      <c r="D55" s="21"/>
      <c r="E55" s="13"/>
      <c r="F55" s="13"/>
      <c r="G55" s="14"/>
    </row>
    <row r="56" spans="1:7" ht="90.75" customHeight="1">
      <c r="A56" s="72" t="s">
        <v>110</v>
      </c>
      <c r="B56" s="50" t="s">
        <v>111</v>
      </c>
      <c r="C56" s="29" t="s">
        <v>130</v>
      </c>
      <c r="D56" s="21"/>
      <c r="E56" s="13"/>
      <c r="F56" s="13"/>
      <c r="G56" s="14"/>
    </row>
    <row r="57" spans="1:7" ht="54" customHeight="1">
      <c r="A57" s="72" t="s">
        <v>113</v>
      </c>
      <c r="B57" s="50" t="s">
        <v>114</v>
      </c>
      <c r="C57" s="29" t="s">
        <v>115</v>
      </c>
      <c r="D57" s="21"/>
      <c r="E57" s="13"/>
      <c r="F57" s="13"/>
      <c r="G57" s="14"/>
    </row>
    <row r="58" spans="1:7">
      <c r="A58" s="72" t="s">
        <v>116</v>
      </c>
      <c r="B58" s="50" t="s">
        <v>117</v>
      </c>
      <c r="C58" s="29" t="s">
        <v>118</v>
      </c>
      <c r="D58" s="21"/>
      <c r="E58" s="13"/>
      <c r="F58" s="13"/>
      <c r="G58" s="14"/>
    </row>
    <row r="59" spans="1:7" ht="26.4">
      <c r="A59" s="64" t="s">
        <v>119</v>
      </c>
      <c r="B59" s="73" t="s">
        <v>120</v>
      </c>
      <c r="C59" s="74" t="s">
        <v>121</v>
      </c>
      <c r="D59" s="26"/>
      <c r="E59" s="87"/>
      <c r="F59" s="87"/>
      <c r="G59" s="14"/>
    </row>
    <row r="60" spans="1:7">
      <c r="A60" s="76"/>
      <c r="B60" s="77"/>
      <c r="C60" s="77"/>
      <c r="D60" s="77"/>
      <c r="E60" s="78"/>
      <c r="F60" s="78"/>
      <c r="G60" s="88"/>
    </row>
    <row r="61" spans="1:7" ht="13.8">
      <c r="A61" s="79"/>
      <c r="B61" s="80" t="s">
        <v>123</v>
      </c>
      <c r="C61" s="29"/>
      <c r="D61" s="29"/>
      <c r="E61" s="13"/>
      <c r="F61" s="18">
        <v>4.5</v>
      </c>
      <c r="G61" s="14"/>
    </row>
    <row r="62" spans="1:7">
      <c r="A62" s="81"/>
      <c r="B62" s="31"/>
      <c r="C62" s="31"/>
      <c r="D62" s="31"/>
      <c r="E62" s="83"/>
      <c r="F62" s="82"/>
      <c r="G62" s="14"/>
    </row>
    <row r="63" spans="1:7">
      <c r="A63" s="81"/>
      <c r="E63" s="14"/>
      <c r="F63" s="14"/>
      <c r="G63" s="14"/>
    </row>
    <row r="64" spans="1:7">
      <c r="A64" s="81"/>
      <c r="B64" s="84"/>
      <c r="C64" s="84"/>
      <c r="D64" s="84"/>
      <c r="E64" s="14"/>
      <c r="F64" s="14"/>
      <c r="G64" s="14"/>
    </row>
    <row r="65" spans="1:7">
      <c r="A65" s="81"/>
      <c r="B65" s="84"/>
      <c r="C65" s="84"/>
      <c r="D65" s="84"/>
      <c r="E65" s="14"/>
      <c r="F65" s="82"/>
      <c r="G65" s="14"/>
    </row>
    <row r="66" spans="1:7">
      <c r="A66" s="84"/>
      <c r="B66" s="31"/>
      <c r="C66" s="31"/>
      <c r="D66" s="31"/>
      <c r="E66" s="14"/>
      <c r="F66" s="14"/>
      <c r="G66" s="14"/>
    </row>
    <row r="67" spans="1:7" ht="22.5" customHeight="1">
      <c r="A67" s="84"/>
      <c r="B67" s="84"/>
      <c r="C67" s="84"/>
      <c r="D67" s="84"/>
      <c r="E67" s="14"/>
      <c r="F67" s="14"/>
      <c r="G67" s="14"/>
    </row>
    <row r="68" spans="1:7">
      <c r="A68" s="84"/>
      <c r="B68" s="84"/>
      <c r="C68" s="84"/>
      <c r="D68" s="84"/>
      <c r="E68" s="14"/>
      <c r="F68" s="14"/>
      <c r="G68" s="14"/>
    </row>
    <row r="69" spans="1:7">
      <c r="A69" s="84"/>
      <c r="B69" s="84"/>
      <c r="C69" s="84"/>
      <c r="D69" s="84"/>
      <c r="E69" s="14"/>
      <c r="F69" s="14"/>
      <c r="G69" s="14"/>
    </row>
    <row r="70" spans="1:7">
      <c r="E70" s="14"/>
      <c r="F70" s="14"/>
      <c r="G70" s="14"/>
    </row>
    <row r="71" spans="1:7">
      <c r="E71" s="14"/>
      <c r="F71" s="14"/>
      <c r="G71" s="14"/>
    </row>
    <row r="72" spans="1:7">
      <c r="E72" s="14"/>
      <c r="F72" s="14"/>
      <c r="G72" s="14"/>
    </row>
    <row r="73" spans="1:7">
      <c r="E73" s="14"/>
      <c r="F73" s="14"/>
      <c r="G73" s="14"/>
    </row>
    <row r="74" spans="1:7">
      <c r="E74" s="14"/>
      <c r="F74" s="14"/>
      <c r="G74" s="14"/>
    </row>
    <row r="75" spans="1:7">
      <c r="E75" s="14"/>
      <c r="F75" s="14"/>
      <c r="G75" s="14"/>
    </row>
    <row r="76" spans="1:7">
      <c r="E76" s="14"/>
      <c r="F76" s="14"/>
      <c r="G76" s="14"/>
    </row>
    <row r="77" spans="1:7">
      <c r="E77" s="14"/>
      <c r="F77" s="14"/>
      <c r="G77" s="14"/>
    </row>
    <row r="78" spans="1:7">
      <c r="E78" s="14"/>
      <c r="F78" s="14"/>
      <c r="G78" s="14"/>
    </row>
    <row r="79" spans="1:7">
      <c r="E79" s="14"/>
      <c r="F79" s="14"/>
      <c r="G79" s="14"/>
    </row>
    <row r="80" spans="1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  <row r="86" spans="5:7">
      <c r="E86" s="14"/>
      <c r="F86" s="14"/>
      <c r="G86" s="14"/>
    </row>
  </sheetData>
  <mergeCells count="42">
    <mergeCell ref="C57:D57"/>
    <mergeCell ref="C58:D58"/>
    <mergeCell ref="C59:D59"/>
    <mergeCell ref="C61:D61"/>
    <mergeCell ref="B62:D62"/>
    <mergeCell ref="B66:D66"/>
    <mergeCell ref="C51:D51"/>
    <mergeCell ref="C52:D52"/>
    <mergeCell ref="C53:D53"/>
    <mergeCell ref="C54:D54"/>
    <mergeCell ref="C55:D55"/>
    <mergeCell ref="C56:D56"/>
    <mergeCell ref="A37:D37"/>
    <mergeCell ref="C38:D38"/>
    <mergeCell ref="C39:D39"/>
    <mergeCell ref="A41:D41"/>
    <mergeCell ref="C49:D49"/>
    <mergeCell ref="C50:D50"/>
    <mergeCell ref="A30:D30"/>
    <mergeCell ref="C31:D31"/>
    <mergeCell ref="C32:D32"/>
    <mergeCell ref="C33:D33"/>
    <mergeCell ref="C34:D34"/>
    <mergeCell ref="C35:D35"/>
    <mergeCell ref="C22:D22"/>
    <mergeCell ref="A24:D24"/>
    <mergeCell ref="C25:D25"/>
    <mergeCell ref="C26:D26"/>
    <mergeCell ref="C27:D27"/>
    <mergeCell ref="C28:D28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2"/>
  <sheetViews>
    <sheetView topLeftCell="A49" workbookViewId="0">
      <selection activeCell="F58" sqref="E58:F58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 ht="7.5" customHeight="1">
      <c r="B4" s="2"/>
      <c r="C4" s="2"/>
      <c r="D4" s="2"/>
    </row>
    <row r="5" spans="1:7" ht="15.6">
      <c r="B5" s="3" t="s">
        <v>131</v>
      </c>
      <c r="C5" s="3"/>
      <c r="D5" s="4"/>
    </row>
    <row r="6" spans="1:7" ht="13.5" customHeight="1">
      <c r="B6" s="2" t="s">
        <v>132</v>
      </c>
      <c r="C6" s="4"/>
      <c r="D6" s="4"/>
    </row>
    <row r="7" spans="1:7" ht="97.8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7" customHeight="1">
      <c r="A8" s="5"/>
      <c r="B8" s="5" t="s">
        <v>8</v>
      </c>
      <c r="C8" s="85">
        <f>[1]Расчет!D74</f>
        <v>3863.54</v>
      </c>
      <c r="D8" s="5"/>
      <c r="E8" s="8">
        <f>F8*C8*12</f>
        <v>568976.51482039364</v>
      </c>
      <c r="F8" s="10">
        <f>[1]Расчет!O74</f>
        <v>12.272348563329519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89">
        <f>[1]калькул.!G42</f>
        <v>49762.660506994755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89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89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89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89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89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89"/>
      <c r="F16" s="13"/>
      <c r="G16" s="14"/>
    </row>
    <row r="17" spans="1:9" ht="26.4">
      <c r="A17" s="19" t="s">
        <v>27</v>
      </c>
      <c r="B17" s="20" t="s">
        <v>28</v>
      </c>
      <c r="C17" s="21" t="s">
        <v>24</v>
      </c>
      <c r="D17" s="22"/>
      <c r="E17" s="89"/>
      <c r="F17" s="13"/>
      <c r="G17" s="14"/>
    </row>
    <row r="18" spans="1:9">
      <c r="A18" s="19" t="s">
        <v>29</v>
      </c>
      <c r="B18" s="20"/>
      <c r="C18" s="32"/>
      <c r="D18" s="33"/>
      <c r="E18" s="89"/>
      <c r="F18" s="13"/>
      <c r="G18" s="14"/>
    </row>
    <row r="19" spans="1:9">
      <c r="A19" s="34" t="s">
        <v>30</v>
      </c>
      <c r="B19" s="35"/>
      <c r="C19" s="35"/>
      <c r="D19" s="35"/>
      <c r="E19" s="89">
        <f>E20+E21+E22</f>
        <v>256831.72617943742</v>
      </c>
      <c r="F19" s="18">
        <f>E19/C8/12</f>
        <v>5.5396459848445865</v>
      </c>
      <c r="G19" s="14"/>
      <c r="I19" s="1" t="s">
        <v>133</v>
      </c>
    </row>
    <row r="20" spans="1:9">
      <c r="A20" s="36" t="s">
        <v>31</v>
      </c>
      <c r="B20" s="25" t="s">
        <v>32</v>
      </c>
      <c r="C20" s="37" t="s">
        <v>19</v>
      </c>
      <c r="D20" s="38"/>
      <c r="E20" s="89">
        <f>[1]Расчет!E74</f>
        <v>20094.736127088472</v>
      </c>
      <c r="F20" s="18">
        <f>E20/C8/12</f>
        <v>0.4334266874224259</v>
      </c>
      <c r="G20" s="14"/>
    </row>
    <row r="21" spans="1:9">
      <c r="A21" s="19" t="s">
        <v>33</v>
      </c>
      <c r="B21" s="20" t="s">
        <v>34</v>
      </c>
      <c r="C21" s="39" t="s">
        <v>19</v>
      </c>
      <c r="D21" s="40"/>
      <c r="E21" s="89">
        <f>[1]Расчет!G74</f>
        <v>74529.36651553883</v>
      </c>
      <c r="F21" s="18">
        <f>E21/C8/12</f>
        <v>1.6075362343761341</v>
      </c>
      <c r="G21" s="14"/>
    </row>
    <row r="22" spans="1:9">
      <c r="A22" s="24" t="s">
        <v>35</v>
      </c>
      <c r="B22" s="25" t="s">
        <v>36</v>
      </c>
      <c r="C22" s="41" t="s">
        <v>19</v>
      </c>
      <c r="D22" s="42"/>
      <c r="E22" s="89">
        <f>[1]Расчет!F74</f>
        <v>162207.6235368101</v>
      </c>
      <c r="F22" s="18">
        <f>E22/C8/12</f>
        <v>3.4986830630460255</v>
      </c>
      <c r="G22" s="14"/>
    </row>
    <row r="23" spans="1:9">
      <c r="A23" s="19" t="s">
        <v>37</v>
      </c>
      <c r="B23" s="25" t="s">
        <v>38</v>
      </c>
      <c r="C23" s="43"/>
      <c r="D23" s="20"/>
      <c r="E23" s="89"/>
      <c r="F23" s="13"/>
      <c r="G23" s="14"/>
    </row>
    <row r="24" spans="1:9">
      <c r="A24" s="44" t="s">
        <v>39</v>
      </c>
      <c r="B24" s="45"/>
      <c r="C24" s="45"/>
      <c r="D24" s="45"/>
      <c r="E24" s="89">
        <v>14318</v>
      </c>
      <c r="F24" s="18">
        <f>E24/C8/12</f>
        <v>0.30882731035958388</v>
      </c>
      <c r="G24" s="14"/>
    </row>
    <row r="25" spans="1:9" ht="25.2" customHeight="1">
      <c r="A25" s="19" t="s">
        <v>40</v>
      </c>
      <c r="B25" s="33" t="s">
        <v>137</v>
      </c>
      <c r="C25" s="21" t="s">
        <v>42</v>
      </c>
      <c r="D25" s="22"/>
      <c r="E25" s="89"/>
      <c r="F25" s="13"/>
      <c r="G25" s="14"/>
    </row>
    <row r="26" spans="1:9" ht="25.5" customHeight="1">
      <c r="A26" s="24" t="s">
        <v>43</v>
      </c>
      <c r="B26" s="46" t="s">
        <v>44</v>
      </c>
      <c r="C26" s="30" t="s">
        <v>19</v>
      </c>
      <c r="D26" s="31"/>
      <c r="E26" s="89"/>
      <c r="F26" s="13"/>
      <c r="G26" s="14"/>
    </row>
    <row r="27" spans="1:9" ht="52.8" customHeight="1">
      <c r="A27" s="19" t="s">
        <v>45</v>
      </c>
      <c r="B27" s="276" t="s">
        <v>196</v>
      </c>
      <c r="C27" s="21" t="s">
        <v>47</v>
      </c>
      <c r="D27" s="22"/>
      <c r="E27" s="89"/>
      <c r="F27" s="13"/>
      <c r="G27" s="14"/>
    </row>
    <row r="28" spans="1:9">
      <c r="A28" s="19" t="s">
        <v>48</v>
      </c>
      <c r="B28" s="20"/>
      <c r="C28" s="49"/>
      <c r="D28" s="20"/>
      <c r="E28" s="89"/>
      <c r="F28" s="13"/>
      <c r="G28" s="14"/>
    </row>
    <row r="29" spans="1:9">
      <c r="A29" s="44" t="s">
        <v>52</v>
      </c>
      <c r="B29" s="45"/>
      <c r="C29" s="45"/>
      <c r="D29" s="45"/>
      <c r="E29" s="89">
        <v>28636.9</v>
      </c>
      <c r="F29" s="18">
        <f>E29/C8/12</f>
        <v>0.61767403296803802</v>
      </c>
      <c r="G29" s="14"/>
    </row>
    <row r="30" spans="1:9" ht="78.75" customHeight="1">
      <c r="A30" s="19" t="s">
        <v>51</v>
      </c>
      <c r="B30" s="50" t="s">
        <v>135</v>
      </c>
      <c r="C30" s="21" t="s">
        <v>55</v>
      </c>
      <c r="D30" s="22"/>
      <c r="E30" s="89"/>
      <c r="F30" s="13"/>
      <c r="G30" s="14"/>
    </row>
    <row r="31" spans="1:9" ht="28.5" customHeight="1">
      <c r="A31" s="19" t="s">
        <v>53</v>
      </c>
      <c r="B31" s="50" t="s">
        <v>60</v>
      </c>
      <c r="C31" s="21" t="s">
        <v>61</v>
      </c>
      <c r="D31" s="22"/>
      <c r="E31" s="89"/>
      <c r="F31" s="13"/>
      <c r="G31" s="14"/>
    </row>
    <row r="32" spans="1:9" ht="26.4">
      <c r="A32" s="19" t="s">
        <v>56</v>
      </c>
      <c r="B32" s="50" t="s">
        <v>63</v>
      </c>
      <c r="C32" s="21" t="s">
        <v>64</v>
      </c>
      <c r="D32" s="22"/>
      <c r="E32" s="89"/>
      <c r="F32" s="13"/>
      <c r="G32" s="14"/>
    </row>
    <row r="33" spans="1:7" ht="27.75" customHeight="1">
      <c r="A33" s="24" t="s">
        <v>59</v>
      </c>
      <c r="B33" s="51" t="s">
        <v>66</v>
      </c>
      <c r="C33" s="52" t="s">
        <v>67</v>
      </c>
      <c r="D33" s="53"/>
      <c r="E33" s="89"/>
      <c r="F33" s="13"/>
      <c r="G33" s="14"/>
    </row>
    <row r="34" spans="1:7">
      <c r="A34" s="19" t="s">
        <v>62</v>
      </c>
      <c r="B34" s="28"/>
      <c r="C34" s="49"/>
      <c r="D34" s="20"/>
      <c r="E34" s="89"/>
      <c r="F34" s="13"/>
      <c r="G34" s="14"/>
    </row>
    <row r="35" spans="1:7">
      <c r="A35" s="44" t="s">
        <v>69</v>
      </c>
      <c r="B35" s="45"/>
      <c r="C35" s="45"/>
      <c r="D35" s="45"/>
      <c r="E35" s="89">
        <v>12784.3</v>
      </c>
      <c r="F35" s="18">
        <f>E35/C8/12</f>
        <v>0.27574668136820979</v>
      </c>
      <c r="G35" s="14"/>
    </row>
    <row r="36" spans="1:7" ht="27" customHeight="1">
      <c r="A36" s="54" t="s">
        <v>65</v>
      </c>
      <c r="B36" s="50" t="s">
        <v>71</v>
      </c>
      <c r="C36" s="21" t="s">
        <v>197</v>
      </c>
      <c r="D36" s="22"/>
      <c r="E36" s="89"/>
      <c r="F36" s="13"/>
      <c r="G36" s="14"/>
    </row>
    <row r="37" spans="1:7" ht="67.8" customHeight="1">
      <c r="A37" s="54" t="s">
        <v>68</v>
      </c>
      <c r="B37" s="50" t="s">
        <v>74</v>
      </c>
      <c r="C37" s="21" t="s">
        <v>75</v>
      </c>
      <c r="D37" s="22"/>
      <c r="E37" s="89"/>
      <c r="F37" s="13"/>
      <c r="G37" s="14"/>
    </row>
    <row r="38" spans="1:7">
      <c r="A38" s="54" t="s">
        <v>70</v>
      </c>
      <c r="B38" s="46"/>
      <c r="C38" s="32"/>
      <c r="D38" s="33"/>
      <c r="E38" s="89"/>
      <c r="F38" s="13"/>
      <c r="G38" s="14"/>
    </row>
    <row r="39" spans="1:7">
      <c r="A39" s="44" t="s">
        <v>77</v>
      </c>
      <c r="B39" s="45"/>
      <c r="C39" s="55"/>
      <c r="D39" s="55"/>
      <c r="E39" s="89">
        <f>E41+E42</f>
        <v>46825.619999999995</v>
      </c>
      <c r="F39" s="18">
        <f>E39/3863.5/12</f>
        <v>1.01</v>
      </c>
      <c r="G39" s="14"/>
    </row>
    <row r="40" spans="1:7">
      <c r="A40" s="56" t="s">
        <v>73</v>
      </c>
      <c r="B40" s="25" t="s">
        <v>128</v>
      </c>
      <c r="C40" s="57"/>
      <c r="D40" s="58"/>
      <c r="E40" s="89"/>
      <c r="F40" s="18"/>
      <c r="G40" s="14"/>
    </row>
    <row r="41" spans="1:7">
      <c r="A41" s="59" t="s">
        <v>76</v>
      </c>
      <c r="B41" s="86" t="s">
        <v>129</v>
      </c>
      <c r="C41" s="57" t="s">
        <v>80</v>
      </c>
      <c r="D41" s="60"/>
      <c r="E41" s="89">
        <v>42189.42</v>
      </c>
      <c r="F41" s="18">
        <f>E41/3863.5/12</f>
        <v>0.91</v>
      </c>
      <c r="G41" s="14"/>
    </row>
    <row r="42" spans="1:7">
      <c r="A42" s="54" t="s">
        <v>78</v>
      </c>
      <c r="B42" s="20" t="s">
        <v>84</v>
      </c>
      <c r="C42" s="49" t="s">
        <v>80</v>
      </c>
      <c r="D42" s="277"/>
      <c r="E42" s="89">
        <v>4636.2</v>
      </c>
      <c r="F42" s="18">
        <f>E42/3863.5/12</f>
        <v>9.9999999999999992E-2</v>
      </c>
      <c r="G42" s="14"/>
    </row>
    <row r="43" spans="1:7">
      <c r="A43" s="61" t="s">
        <v>81</v>
      </c>
      <c r="B43" s="25"/>
      <c r="C43" s="62"/>
      <c r="D43" s="63"/>
      <c r="E43" s="89"/>
      <c r="F43" s="13"/>
      <c r="G43" s="14"/>
    </row>
    <row r="44" spans="1:7">
      <c r="A44" s="64"/>
      <c r="B44" s="65"/>
      <c r="C44" s="66"/>
      <c r="D44" s="66"/>
      <c r="E44" s="90"/>
      <c r="F44" s="67"/>
      <c r="G44" s="14"/>
    </row>
    <row r="45" spans="1:7">
      <c r="A45" s="68" t="s">
        <v>87</v>
      </c>
      <c r="B45" s="69"/>
      <c r="C45" s="69"/>
      <c r="D45" s="69"/>
      <c r="E45" s="89">
        <v>159818</v>
      </c>
      <c r="F45" s="18">
        <f>E45/C8/12</f>
        <v>3.4471408777097339</v>
      </c>
      <c r="G45" s="14"/>
    </row>
    <row r="46" spans="1:7">
      <c r="A46" s="70"/>
      <c r="B46" s="69" t="s">
        <v>88</v>
      </c>
      <c r="C46" s="68"/>
      <c r="D46" s="69"/>
      <c r="E46" s="89"/>
      <c r="F46" s="13"/>
      <c r="G46" s="14"/>
    </row>
    <row r="47" spans="1:7" ht="37.5" customHeight="1">
      <c r="A47" s="72" t="s">
        <v>83</v>
      </c>
      <c r="B47" s="50" t="s">
        <v>90</v>
      </c>
      <c r="C47" s="29" t="s">
        <v>91</v>
      </c>
      <c r="D47" s="21"/>
      <c r="E47" s="89"/>
      <c r="F47" s="13"/>
      <c r="G47" s="14"/>
    </row>
    <row r="48" spans="1:7" ht="65.25" customHeight="1">
      <c r="A48" s="72" t="s">
        <v>85</v>
      </c>
      <c r="B48" s="50" t="s">
        <v>93</v>
      </c>
      <c r="C48" s="29" t="s">
        <v>94</v>
      </c>
      <c r="D48" s="21"/>
      <c r="E48" s="13"/>
      <c r="F48" s="13"/>
      <c r="G48" s="14"/>
    </row>
    <row r="49" spans="1:7" ht="42" customHeight="1">
      <c r="A49" s="72" t="s">
        <v>86</v>
      </c>
      <c r="B49" s="50" t="s">
        <v>96</v>
      </c>
      <c r="C49" s="29" t="s">
        <v>97</v>
      </c>
      <c r="D49" s="21"/>
      <c r="E49" s="13"/>
      <c r="F49" s="13"/>
      <c r="G49" s="14"/>
    </row>
    <row r="50" spans="1:7" ht="26.4">
      <c r="A50" s="72" t="s">
        <v>89</v>
      </c>
      <c r="B50" s="50" t="s">
        <v>99</v>
      </c>
      <c r="C50" s="29" t="s">
        <v>100</v>
      </c>
      <c r="D50" s="21"/>
      <c r="E50" s="13"/>
      <c r="F50" s="13"/>
      <c r="G50" s="14"/>
    </row>
    <row r="51" spans="1:7" ht="25.5" customHeight="1">
      <c r="A51" s="72" t="s">
        <v>92</v>
      </c>
      <c r="B51" s="50" t="s">
        <v>102</v>
      </c>
      <c r="C51" s="29" t="s">
        <v>103</v>
      </c>
      <c r="D51" s="21"/>
      <c r="E51" s="13"/>
      <c r="F51" s="13"/>
      <c r="G51" s="14"/>
    </row>
    <row r="52" spans="1:7" ht="64.5" customHeight="1">
      <c r="A52" s="72" t="s">
        <v>95</v>
      </c>
      <c r="B52" s="50" t="s">
        <v>105</v>
      </c>
      <c r="C52" s="29" t="s">
        <v>106</v>
      </c>
      <c r="D52" s="21"/>
      <c r="E52" s="13"/>
      <c r="F52" s="13"/>
      <c r="G52" s="14"/>
    </row>
    <row r="53" spans="1:7" ht="54" customHeight="1">
      <c r="A53" s="72" t="s">
        <v>98</v>
      </c>
      <c r="B53" s="50" t="s">
        <v>114</v>
      </c>
      <c r="C53" s="29" t="s">
        <v>115</v>
      </c>
      <c r="D53" s="21"/>
      <c r="E53" s="13"/>
      <c r="F53" s="13"/>
      <c r="G53" s="14"/>
    </row>
    <row r="54" spans="1:7">
      <c r="A54" s="72" t="s">
        <v>101</v>
      </c>
      <c r="B54" s="50" t="s">
        <v>117</v>
      </c>
      <c r="C54" s="29" t="s">
        <v>118</v>
      </c>
      <c r="D54" s="21"/>
      <c r="E54" s="13"/>
      <c r="F54" s="13"/>
      <c r="G54" s="14"/>
    </row>
    <row r="55" spans="1:7" ht="26.4">
      <c r="A55" s="64" t="s">
        <v>104</v>
      </c>
      <c r="B55" s="73" t="s">
        <v>120</v>
      </c>
      <c r="C55" s="74" t="s">
        <v>121</v>
      </c>
      <c r="D55" s="26"/>
      <c r="E55" s="87"/>
      <c r="F55" s="87"/>
      <c r="G55" s="14"/>
    </row>
    <row r="56" spans="1:7">
      <c r="A56" s="76"/>
      <c r="B56" s="77"/>
      <c r="C56" s="77"/>
      <c r="D56" s="77"/>
      <c r="E56" s="78"/>
      <c r="F56" s="78"/>
      <c r="G56" s="88"/>
    </row>
    <row r="57" spans="1:7" ht="13.8">
      <c r="A57" s="79"/>
      <c r="B57" s="80" t="s">
        <v>123</v>
      </c>
      <c r="C57" s="29"/>
      <c r="D57" s="29"/>
      <c r="E57" s="13"/>
      <c r="F57" s="18">
        <v>4.5</v>
      </c>
      <c r="G57" s="14"/>
    </row>
    <row r="58" spans="1:7">
      <c r="A58" s="81"/>
      <c r="B58" s="31"/>
      <c r="C58" s="31"/>
      <c r="D58" s="31"/>
      <c r="E58" s="83"/>
      <c r="F58" s="82"/>
      <c r="G58" s="14"/>
    </row>
    <row r="59" spans="1:7">
      <c r="A59" s="81"/>
      <c r="E59" s="14"/>
      <c r="F59" s="82"/>
      <c r="G59" s="14"/>
    </row>
    <row r="60" spans="1:7">
      <c r="A60" s="81"/>
      <c r="B60" s="84"/>
      <c r="C60" s="84"/>
      <c r="D60" s="84"/>
      <c r="E60" s="14"/>
      <c r="F60" s="14"/>
      <c r="G60" s="14"/>
    </row>
    <row r="61" spans="1:7">
      <c r="A61" s="81"/>
      <c r="B61" s="31" t="s">
        <v>124</v>
      </c>
      <c r="C61" s="31"/>
      <c r="D61" s="31"/>
      <c r="E61" s="14"/>
      <c r="F61" s="14"/>
      <c r="G61" s="14"/>
    </row>
    <row r="62" spans="1:7">
      <c r="A62" s="84"/>
      <c r="B62" s="84"/>
      <c r="C62" s="84"/>
      <c r="D62" s="84"/>
      <c r="E62" s="14"/>
      <c r="F62" s="14"/>
      <c r="G62" s="14"/>
    </row>
    <row r="63" spans="1:7" ht="22.5" customHeight="1">
      <c r="A63" s="84"/>
      <c r="B63" s="84"/>
      <c r="C63" s="84"/>
      <c r="D63" s="84"/>
      <c r="E63" s="14"/>
      <c r="F63" s="14"/>
      <c r="G63" s="14"/>
    </row>
    <row r="64" spans="1:7">
      <c r="A64" s="84"/>
      <c r="B64" s="84"/>
      <c r="C64" s="84"/>
      <c r="D64" s="84"/>
      <c r="E64" s="14"/>
      <c r="F64" s="14"/>
      <c r="G64" s="14"/>
    </row>
    <row r="65" spans="1:7">
      <c r="A65" s="84"/>
      <c r="B65" s="84"/>
      <c r="C65" s="84"/>
      <c r="D65" s="84"/>
      <c r="E65" s="14"/>
      <c r="F65" s="14"/>
      <c r="G65" s="14"/>
    </row>
    <row r="66" spans="1:7">
      <c r="E66" s="14"/>
      <c r="F66" s="14"/>
      <c r="G66" s="14"/>
    </row>
    <row r="67" spans="1:7">
      <c r="E67" s="14"/>
      <c r="F67" s="14"/>
      <c r="G67" s="14"/>
    </row>
    <row r="68" spans="1:7">
      <c r="E68" s="14"/>
      <c r="F68" s="14"/>
      <c r="G68" s="14"/>
    </row>
    <row r="69" spans="1:7">
      <c r="E69" s="14"/>
      <c r="F69" s="14"/>
      <c r="G69" s="14"/>
    </row>
    <row r="70" spans="1:7">
      <c r="E70" s="14"/>
      <c r="F70" s="14"/>
      <c r="G70" s="14"/>
    </row>
    <row r="71" spans="1:7">
      <c r="E71" s="14"/>
      <c r="F71" s="14"/>
      <c r="G71" s="14"/>
    </row>
    <row r="72" spans="1:7">
      <c r="E72" s="14"/>
      <c r="F72" s="14"/>
      <c r="G72" s="14"/>
    </row>
    <row r="73" spans="1:7">
      <c r="E73" s="14"/>
      <c r="F73" s="14"/>
      <c r="G73" s="14"/>
    </row>
    <row r="74" spans="1:7">
      <c r="E74" s="14"/>
      <c r="F74" s="14"/>
      <c r="G74" s="14"/>
    </row>
    <row r="75" spans="1:7">
      <c r="E75" s="14"/>
      <c r="F75" s="14"/>
      <c r="G75" s="14"/>
    </row>
    <row r="76" spans="1:7">
      <c r="E76" s="14"/>
      <c r="F76" s="14"/>
      <c r="G76" s="14"/>
    </row>
    <row r="77" spans="1:7">
      <c r="E77" s="14"/>
      <c r="F77" s="14"/>
      <c r="G77" s="14"/>
    </row>
    <row r="78" spans="1:7">
      <c r="E78" s="14"/>
      <c r="F78" s="14"/>
      <c r="G78" s="14"/>
    </row>
    <row r="79" spans="1:7">
      <c r="E79" s="14"/>
      <c r="F79" s="14"/>
      <c r="G79" s="14"/>
    </row>
    <row r="80" spans="1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</sheetData>
  <mergeCells count="38">
    <mergeCell ref="B58:D58"/>
    <mergeCell ref="B61:D61"/>
    <mergeCell ref="C51:D51"/>
    <mergeCell ref="C52:D52"/>
    <mergeCell ref="C53:D53"/>
    <mergeCell ref="C54:D54"/>
    <mergeCell ref="C55:D55"/>
    <mergeCell ref="C57:D57"/>
    <mergeCell ref="C37:D37"/>
    <mergeCell ref="A39:D39"/>
    <mergeCell ref="C47:D47"/>
    <mergeCell ref="C48:D48"/>
    <mergeCell ref="C49:D49"/>
    <mergeCell ref="C50:D50"/>
    <mergeCell ref="C30:D30"/>
    <mergeCell ref="C31:D31"/>
    <mergeCell ref="C32:D32"/>
    <mergeCell ref="C33:D33"/>
    <mergeCell ref="A35:D35"/>
    <mergeCell ref="C36:D36"/>
    <mergeCell ref="C22:D22"/>
    <mergeCell ref="A24:D24"/>
    <mergeCell ref="C25:D25"/>
    <mergeCell ref="C26:D26"/>
    <mergeCell ref="C27:D27"/>
    <mergeCell ref="A29:D29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83"/>
  <sheetViews>
    <sheetView workbookViewId="0">
      <selection activeCell="E66" sqref="E66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>
      <c r="B4" s="2"/>
      <c r="C4" s="2"/>
      <c r="D4" s="2"/>
    </row>
    <row r="5" spans="1:7" ht="15.6">
      <c r="B5" s="3" t="s">
        <v>136</v>
      </c>
      <c r="C5" s="3"/>
      <c r="D5" s="4"/>
    </row>
    <row r="6" spans="1:7" ht="7.5" customHeight="1">
      <c r="B6" s="4"/>
      <c r="C6" s="4"/>
      <c r="D6" s="4"/>
    </row>
    <row r="7" spans="1:7" ht="95.4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7" customHeight="1">
      <c r="A8" s="5"/>
      <c r="B8" s="5" t="s">
        <v>8</v>
      </c>
      <c r="C8" s="5">
        <f>[1]Расчет!D75</f>
        <v>959.80000000000018</v>
      </c>
      <c r="D8" s="5"/>
      <c r="E8" s="5">
        <f>[1]Расчет!E75+[1]Расчет!F75+[1]Расчет!G75+[1]Расчет!J75</f>
        <v>134760.00170042724</v>
      </c>
      <c r="F8" s="10">
        <f>[1]Расчет!O75</f>
        <v>11.700354388104053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7">
        <f>[1]калькул.!H42</f>
        <v>12362.289908895358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1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22"/>
      <c r="E17" s="13"/>
      <c r="F17" s="13"/>
      <c r="G17" s="14"/>
    </row>
    <row r="18" spans="1:7">
      <c r="A18" s="19" t="s">
        <v>29</v>
      </c>
      <c r="B18" s="20"/>
      <c r="C18" s="32"/>
      <c r="D18" s="33"/>
      <c r="E18" s="13"/>
      <c r="F18" s="13"/>
      <c r="G18" s="14"/>
    </row>
    <row r="19" spans="1:7">
      <c r="A19" s="34" t="s">
        <v>30</v>
      </c>
      <c r="B19" s="35"/>
      <c r="C19" s="35"/>
      <c r="D19" s="35"/>
      <c r="E19" s="13">
        <f>E20+E21+E22</f>
        <v>63743.657440737064</v>
      </c>
      <c r="F19" s="18">
        <f>E19/C8/12</f>
        <v>5.5344566090797613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13">
        <f>[1]Расчет!E75</f>
        <v>5023.4872637633534</v>
      </c>
      <c r="F20" s="18">
        <f>E20/C8/12</f>
        <v>0.43615746889658896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13">
        <f>[1]Расчет!G75</f>
        <v>18514.959333050567</v>
      </c>
      <c r="F21" s="18">
        <f>E21/C8/12</f>
        <v>1.6075362343761341</v>
      </c>
      <c r="G21" s="14"/>
    </row>
    <row r="22" spans="1:7">
      <c r="A22" s="24" t="s">
        <v>35</v>
      </c>
      <c r="B22" s="25" t="s">
        <v>38</v>
      </c>
      <c r="C22" s="41" t="s">
        <v>19</v>
      </c>
      <c r="D22" s="42"/>
      <c r="E22" s="13">
        <f>[1]Расчет!F75</f>
        <v>40205.210843923145</v>
      </c>
      <c r="F22" s="18">
        <f>E22/C8/12</f>
        <v>3.490762905807038</v>
      </c>
      <c r="G22" s="14"/>
    </row>
    <row r="23" spans="1:7">
      <c r="A23" s="19" t="s">
        <v>37</v>
      </c>
      <c r="B23" s="25" t="s">
        <v>38</v>
      </c>
      <c r="C23" s="43"/>
      <c r="D23" s="20"/>
      <c r="E23" s="13"/>
      <c r="F23" s="13"/>
      <c r="G23" s="14"/>
    </row>
    <row r="24" spans="1:7">
      <c r="A24" s="44" t="s">
        <v>39</v>
      </c>
      <c r="B24" s="45"/>
      <c r="C24" s="45"/>
      <c r="D24" s="45"/>
      <c r="E24" s="89">
        <v>4594.1400000000003</v>
      </c>
      <c r="F24" s="18">
        <f>E24/C8/12</f>
        <v>0.3988799749947905</v>
      </c>
      <c r="G24" s="14"/>
    </row>
    <row r="25" spans="1:7" ht="29.4" customHeight="1">
      <c r="A25" s="19" t="s">
        <v>40</v>
      </c>
      <c r="B25" s="33" t="s">
        <v>137</v>
      </c>
      <c r="C25" s="21" t="s">
        <v>42</v>
      </c>
      <c r="D25" s="22"/>
      <c r="E25" s="13"/>
      <c r="F25" s="13"/>
      <c r="G25" s="14"/>
    </row>
    <row r="26" spans="1:7" ht="28.2" customHeight="1">
      <c r="A26" s="24" t="s">
        <v>43</v>
      </c>
      <c r="B26" s="46" t="s">
        <v>44</v>
      </c>
      <c r="C26" s="30" t="s">
        <v>19</v>
      </c>
      <c r="D26" s="31"/>
      <c r="E26" s="13"/>
      <c r="F26" s="13"/>
      <c r="G26" s="14"/>
    </row>
    <row r="27" spans="1:7" ht="64.8" customHeight="1">
      <c r="A27" s="19" t="s">
        <v>45</v>
      </c>
      <c r="B27" s="276" t="s">
        <v>198</v>
      </c>
      <c r="C27" s="21" t="s">
        <v>47</v>
      </c>
      <c r="D27" s="22"/>
      <c r="E27" s="13"/>
      <c r="F27" s="13"/>
      <c r="G27" s="14"/>
    </row>
    <row r="28" spans="1:7">
      <c r="A28" s="19" t="s">
        <v>48</v>
      </c>
      <c r="B28" s="20"/>
      <c r="C28" s="49"/>
      <c r="D28" s="20"/>
      <c r="E28" s="13"/>
      <c r="F28" s="13"/>
      <c r="G28" s="14"/>
    </row>
    <row r="29" spans="1:7">
      <c r="A29" s="44" t="s">
        <v>52</v>
      </c>
      <c r="B29" s="45"/>
      <c r="C29" s="45"/>
      <c r="D29" s="45"/>
      <c r="E29" s="13">
        <v>1209.2</v>
      </c>
      <c r="F29" s="18">
        <f>E29/C8/12</f>
        <v>0.10498715010071541</v>
      </c>
      <c r="G29" s="14"/>
    </row>
    <row r="30" spans="1:7" ht="78.75" customHeight="1">
      <c r="A30" s="19" t="s">
        <v>51</v>
      </c>
      <c r="B30" s="50" t="s">
        <v>127</v>
      </c>
      <c r="C30" s="21" t="s">
        <v>55</v>
      </c>
      <c r="D30" s="22"/>
      <c r="E30" s="13"/>
      <c r="F30" s="13"/>
      <c r="G30" s="14"/>
    </row>
    <row r="31" spans="1:7" ht="28.5" customHeight="1">
      <c r="A31" s="19" t="s">
        <v>53</v>
      </c>
      <c r="B31" s="50" t="s">
        <v>60</v>
      </c>
      <c r="C31" s="21" t="s">
        <v>61</v>
      </c>
      <c r="D31" s="91"/>
      <c r="E31" s="13"/>
      <c r="F31" s="13"/>
      <c r="G31" s="14"/>
    </row>
    <row r="32" spans="1:7" ht="26.4">
      <c r="A32" s="19" t="s">
        <v>56</v>
      </c>
      <c r="B32" s="50" t="s">
        <v>63</v>
      </c>
      <c r="C32" s="21" t="s">
        <v>64</v>
      </c>
      <c r="D32" s="22"/>
      <c r="E32" s="13"/>
      <c r="F32" s="13"/>
      <c r="G32" s="14"/>
    </row>
    <row r="33" spans="1:7" ht="27.75" customHeight="1">
      <c r="A33" s="24" t="s">
        <v>59</v>
      </c>
      <c r="B33" s="51" t="s">
        <v>66</v>
      </c>
      <c r="C33" s="52" t="s">
        <v>67</v>
      </c>
      <c r="D33" s="53"/>
      <c r="E33" s="13"/>
      <c r="F33" s="13"/>
      <c r="G33" s="14"/>
    </row>
    <row r="34" spans="1:7">
      <c r="A34" s="19" t="s">
        <v>62</v>
      </c>
      <c r="B34" s="28"/>
      <c r="C34" s="49"/>
      <c r="D34" s="20"/>
      <c r="E34" s="13"/>
      <c r="F34" s="13"/>
      <c r="G34" s="14"/>
    </row>
    <row r="35" spans="1:7">
      <c r="A35" s="44" t="s">
        <v>69</v>
      </c>
      <c r="B35" s="45"/>
      <c r="C35" s="45"/>
      <c r="D35" s="45"/>
      <c r="E35" s="13">
        <v>7419.4</v>
      </c>
      <c r="F35" s="18">
        <f>E35/C8/12</f>
        <v>0.64417934291866341</v>
      </c>
      <c r="G35" s="14"/>
    </row>
    <row r="36" spans="1:7" ht="26.4" customHeight="1">
      <c r="A36" s="54" t="s">
        <v>70</v>
      </c>
      <c r="B36" s="50" t="s">
        <v>71</v>
      </c>
      <c r="C36" s="21" t="s">
        <v>199</v>
      </c>
      <c r="D36" s="22"/>
      <c r="E36" s="13"/>
      <c r="F36" s="13"/>
      <c r="G36" s="14"/>
    </row>
    <row r="37" spans="1:7" ht="69.599999999999994" customHeight="1">
      <c r="A37" s="54" t="s">
        <v>73</v>
      </c>
      <c r="B37" s="50" t="s">
        <v>74</v>
      </c>
      <c r="C37" s="21" t="s">
        <v>75</v>
      </c>
      <c r="D37" s="22"/>
      <c r="E37" s="13"/>
      <c r="F37" s="13"/>
      <c r="G37" s="14"/>
    </row>
    <row r="38" spans="1:7">
      <c r="A38" s="54" t="s">
        <v>76</v>
      </c>
      <c r="B38" s="46"/>
      <c r="C38" s="32"/>
      <c r="D38" s="33"/>
      <c r="E38" s="13"/>
      <c r="F38" s="13"/>
      <c r="G38" s="14"/>
    </row>
    <row r="39" spans="1:7">
      <c r="A39" s="44" t="s">
        <v>77</v>
      </c>
      <c r="B39" s="45"/>
      <c r="C39" s="55"/>
      <c r="D39" s="55"/>
      <c r="E39" s="13">
        <v>0</v>
      </c>
      <c r="F39" s="13">
        <v>0</v>
      </c>
      <c r="G39" s="14"/>
    </row>
    <row r="40" spans="1:7">
      <c r="A40" s="56" t="s">
        <v>78</v>
      </c>
      <c r="B40" s="25" t="s">
        <v>128</v>
      </c>
      <c r="C40" s="57"/>
      <c r="D40" s="58"/>
      <c r="E40" s="13"/>
      <c r="F40" s="13"/>
      <c r="G40" s="14"/>
    </row>
    <row r="41" spans="1:7">
      <c r="A41" s="59" t="s">
        <v>81</v>
      </c>
      <c r="B41" s="86" t="s">
        <v>129</v>
      </c>
      <c r="C41" s="57" t="s">
        <v>80</v>
      </c>
      <c r="D41" s="60"/>
      <c r="E41" s="13"/>
      <c r="F41" s="13"/>
      <c r="G41" s="14"/>
    </row>
    <row r="42" spans="1:7">
      <c r="A42" s="59" t="s">
        <v>83</v>
      </c>
      <c r="B42" s="25" t="s">
        <v>84</v>
      </c>
      <c r="C42" s="57" t="s">
        <v>80</v>
      </c>
      <c r="D42" s="60"/>
      <c r="E42" s="13"/>
      <c r="F42" s="13"/>
      <c r="G42" s="14"/>
    </row>
    <row r="43" spans="1:7">
      <c r="A43" s="61" t="s">
        <v>85</v>
      </c>
      <c r="B43" s="25"/>
      <c r="C43" s="62"/>
      <c r="D43" s="63"/>
      <c r="E43" s="13"/>
      <c r="F43" s="13"/>
      <c r="G43" s="14"/>
    </row>
    <row r="44" spans="1:7">
      <c r="A44" s="64"/>
      <c r="B44" s="65"/>
      <c r="C44" s="66"/>
      <c r="D44" s="66"/>
      <c r="E44" s="67"/>
      <c r="F44" s="67"/>
      <c r="G44" s="14"/>
    </row>
    <row r="45" spans="1:7">
      <c r="A45" s="68" t="s">
        <v>87</v>
      </c>
      <c r="B45" s="69"/>
      <c r="C45" s="69"/>
      <c r="D45" s="69"/>
      <c r="E45" s="13">
        <v>45431</v>
      </c>
      <c r="F45" s="18">
        <f>E45/C8/12</f>
        <v>3.9444849621448905</v>
      </c>
      <c r="G45" s="14"/>
    </row>
    <row r="46" spans="1:7">
      <c r="A46" s="70"/>
      <c r="B46" s="69" t="s">
        <v>88</v>
      </c>
      <c r="C46" s="68"/>
      <c r="D46" s="69"/>
      <c r="E46" s="13"/>
      <c r="F46" s="13"/>
      <c r="G46" s="14"/>
    </row>
    <row r="47" spans="1:7" ht="38.25" customHeight="1">
      <c r="A47" s="72" t="s">
        <v>86</v>
      </c>
      <c r="B47" s="50" t="s">
        <v>90</v>
      </c>
      <c r="C47" s="29" t="s">
        <v>91</v>
      </c>
      <c r="D47" s="21"/>
      <c r="E47" s="13"/>
      <c r="F47" s="13"/>
      <c r="G47" s="14"/>
    </row>
    <row r="48" spans="1:7" ht="65.25" customHeight="1">
      <c r="A48" s="72" t="s">
        <v>89</v>
      </c>
      <c r="B48" s="50" t="s">
        <v>93</v>
      </c>
      <c r="C48" s="29" t="s">
        <v>94</v>
      </c>
      <c r="D48" s="21"/>
      <c r="E48" s="13"/>
      <c r="F48" s="13"/>
      <c r="G48" s="14"/>
    </row>
    <row r="49" spans="1:7" ht="42" customHeight="1">
      <c r="A49" s="72" t="s">
        <v>92</v>
      </c>
      <c r="B49" s="50" t="s">
        <v>96</v>
      </c>
      <c r="C49" s="29" t="s">
        <v>97</v>
      </c>
      <c r="D49" s="21"/>
      <c r="E49" s="13"/>
      <c r="F49" s="13"/>
      <c r="G49" s="14"/>
    </row>
    <row r="50" spans="1:7" ht="26.4">
      <c r="A50" s="72" t="s">
        <v>95</v>
      </c>
      <c r="B50" s="50" t="s">
        <v>99</v>
      </c>
      <c r="C50" s="29" t="s">
        <v>100</v>
      </c>
      <c r="D50" s="21"/>
      <c r="E50" s="13"/>
      <c r="F50" s="13"/>
      <c r="G50" s="14"/>
    </row>
    <row r="51" spans="1:7" ht="27" customHeight="1">
      <c r="A51" s="72" t="s">
        <v>98</v>
      </c>
      <c r="B51" s="50" t="s">
        <v>102</v>
      </c>
      <c r="C51" s="29" t="s">
        <v>103</v>
      </c>
      <c r="D51" s="21"/>
      <c r="E51" s="13"/>
      <c r="F51" s="13"/>
      <c r="G51" s="14"/>
    </row>
    <row r="52" spans="1:7" ht="64.5" customHeight="1">
      <c r="A52" s="72" t="s">
        <v>101</v>
      </c>
      <c r="B52" s="50" t="s">
        <v>105</v>
      </c>
      <c r="C52" s="29" t="s">
        <v>106</v>
      </c>
      <c r="D52" s="21"/>
      <c r="E52" s="13"/>
      <c r="F52" s="13"/>
      <c r="G52" s="14"/>
    </row>
    <row r="53" spans="1:7" ht="93" customHeight="1">
      <c r="A53" s="72" t="s">
        <v>104</v>
      </c>
      <c r="B53" s="50" t="s">
        <v>138</v>
      </c>
      <c r="C53" s="29" t="s">
        <v>139</v>
      </c>
      <c r="D53" s="21"/>
      <c r="E53" s="13"/>
      <c r="F53" s="13"/>
      <c r="G53" s="14"/>
    </row>
    <row r="54" spans="1:7" ht="51.75" customHeight="1">
      <c r="A54" s="72" t="s">
        <v>107</v>
      </c>
      <c r="B54" s="50" t="s">
        <v>114</v>
      </c>
      <c r="C54" s="29" t="s">
        <v>115</v>
      </c>
      <c r="D54" s="21"/>
      <c r="E54" s="13"/>
      <c r="F54" s="13"/>
      <c r="G54" s="14"/>
    </row>
    <row r="55" spans="1:7">
      <c r="A55" s="72" t="s">
        <v>110</v>
      </c>
      <c r="B55" s="50" t="s">
        <v>117</v>
      </c>
      <c r="C55" s="29" t="s">
        <v>118</v>
      </c>
      <c r="D55" s="21"/>
      <c r="E55" s="13"/>
      <c r="F55" s="13"/>
      <c r="G55" s="14"/>
    </row>
    <row r="56" spans="1:7" ht="26.4">
      <c r="A56" s="64" t="s">
        <v>113</v>
      </c>
      <c r="B56" s="73" t="s">
        <v>120</v>
      </c>
      <c r="C56" s="74" t="s">
        <v>121</v>
      </c>
      <c r="D56" s="26"/>
      <c r="E56" s="87"/>
      <c r="F56" s="87"/>
      <c r="G56" s="14"/>
    </row>
    <row r="57" spans="1:7">
      <c r="A57" s="76"/>
      <c r="B57" s="77"/>
      <c r="C57" s="77"/>
      <c r="D57" s="77"/>
      <c r="E57" s="78"/>
      <c r="F57" s="78"/>
      <c r="G57" s="14"/>
    </row>
    <row r="58" spans="1:7" ht="13.8">
      <c r="A58" s="79"/>
      <c r="B58" s="80" t="s">
        <v>123</v>
      </c>
      <c r="C58" s="29"/>
      <c r="D58" s="29"/>
      <c r="E58" s="13"/>
      <c r="F58" s="18">
        <v>4.5</v>
      </c>
      <c r="G58" s="14"/>
    </row>
    <row r="59" spans="1:7">
      <c r="A59" s="81"/>
      <c r="B59" s="31"/>
      <c r="C59" s="31"/>
      <c r="D59" s="31"/>
      <c r="E59" s="83"/>
      <c r="F59" s="82"/>
      <c r="G59" s="14"/>
    </row>
    <row r="60" spans="1:7">
      <c r="A60" s="81"/>
      <c r="E60" s="14"/>
      <c r="F60" s="82"/>
      <c r="G60" s="14"/>
    </row>
    <row r="61" spans="1:7">
      <c r="A61" s="81"/>
      <c r="B61" s="84"/>
      <c r="C61" s="84"/>
      <c r="D61" s="84"/>
      <c r="E61" s="14"/>
      <c r="F61" s="14"/>
      <c r="G61" s="14"/>
    </row>
    <row r="62" spans="1:7">
      <c r="A62" s="81"/>
      <c r="B62" s="31" t="s">
        <v>124</v>
      </c>
      <c r="C62" s="31"/>
      <c r="D62" s="31"/>
      <c r="E62" s="14"/>
      <c r="F62" s="14"/>
      <c r="G62" s="14"/>
    </row>
    <row r="63" spans="1:7">
      <c r="A63" s="84"/>
      <c r="B63" s="84"/>
      <c r="C63" s="84"/>
      <c r="D63" s="84"/>
      <c r="E63" s="14"/>
      <c r="F63" s="14"/>
      <c r="G63" s="14"/>
    </row>
    <row r="64" spans="1:7" ht="22.5" customHeight="1">
      <c r="A64" s="84"/>
      <c r="B64" s="84"/>
      <c r="C64" s="84"/>
      <c r="D64" s="84"/>
      <c r="E64" s="14"/>
      <c r="F64" s="14"/>
      <c r="G64" s="14"/>
    </row>
    <row r="65" spans="1:7">
      <c r="A65" s="84"/>
      <c r="B65" s="84"/>
      <c r="C65" s="84"/>
      <c r="D65" s="84"/>
      <c r="E65" s="14"/>
      <c r="F65" s="14"/>
      <c r="G65" s="14"/>
    </row>
    <row r="66" spans="1:7">
      <c r="A66" s="84"/>
      <c r="B66" s="84"/>
      <c r="C66" s="84"/>
      <c r="D66" s="84"/>
      <c r="E66" s="14"/>
      <c r="F66" s="14"/>
      <c r="G66" s="14"/>
    </row>
    <row r="67" spans="1:7">
      <c r="E67" s="14"/>
      <c r="F67" s="14"/>
      <c r="G67" s="14"/>
    </row>
    <row r="68" spans="1:7">
      <c r="E68" s="14"/>
      <c r="F68" s="14"/>
      <c r="G68" s="14"/>
    </row>
    <row r="69" spans="1:7">
      <c r="E69" s="14"/>
      <c r="F69" s="14"/>
      <c r="G69" s="14"/>
    </row>
    <row r="70" spans="1:7">
      <c r="E70" s="14"/>
      <c r="F70" s="14"/>
      <c r="G70" s="14"/>
    </row>
    <row r="71" spans="1:7">
      <c r="E71" s="14"/>
      <c r="F71" s="14"/>
      <c r="G71" s="14"/>
    </row>
    <row r="72" spans="1:7">
      <c r="E72" s="14"/>
      <c r="F72" s="14"/>
      <c r="G72" s="14"/>
    </row>
    <row r="73" spans="1:7">
      <c r="E73" s="14"/>
      <c r="F73" s="14"/>
      <c r="G73" s="14"/>
    </row>
    <row r="74" spans="1:7">
      <c r="E74" s="14"/>
      <c r="F74" s="14"/>
      <c r="G74" s="14"/>
    </row>
    <row r="75" spans="1:7">
      <c r="E75" s="14"/>
      <c r="F75" s="14"/>
      <c r="G75" s="14"/>
    </row>
    <row r="76" spans="1:7">
      <c r="E76" s="14"/>
      <c r="F76" s="14"/>
      <c r="G76" s="14"/>
    </row>
    <row r="77" spans="1:7">
      <c r="E77" s="14"/>
      <c r="F77" s="14"/>
      <c r="G77" s="14"/>
    </row>
    <row r="78" spans="1:7">
      <c r="E78" s="14"/>
      <c r="F78" s="14"/>
      <c r="G78" s="14"/>
    </row>
    <row r="79" spans="1:7">
      <c r="E79" s="14"/>
      <c r="F79" s="14"/>
      <c r="G79" s="14"/>
    </row>
    <row r="80" spans="1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</sheetData>
  <mergeCells count="39">
    <mergeCell ref="C58:D58"/>
    <mergeCell ref="B59:D59"/>
    <mergeCell ref="B62:D62"/>
    <mergeCell ref="C51:D51"/>
    <mergeCell ref="C52:D52"/>
    <mergeCell ref="C53:D53"/>
    <mergeCell ref="C54:D54"/>
    <mergeCell ref="C55:D55"/>
    <mergeCell ref="C56:D56"/>
    <mergeCell ref="C37:D37"/>
    <mergeCell ref="A39:D39"/>
    <mergeCell ref="C47:D47"/>
    <mergeCell ref="C48:D48"/>
    <mergeCell ref="C49:D49"/>
    <mergeCell ref="C50:D50"/>
    <mergeCell ref="C30:D30"/>
    <mergeCell ref="C31:D31"/>
    <mergeCell ref="C32:D32"/>
    <mergeCell ref="C33:D33"/>
    <mergeCell ref="A35:D35"/>
    <mergeCell ref="C36:D36"/>
    <mergeCell ref="C22:D22"/>
    <mergeCell ref="A24:D24"/>
    <mergeCell ref="C25:D25"/>
    <mergeCell ref="C26:D26"/>
    <mergeCell ref="C27:D27"/>
    <mergeCell ref="A29:D29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G85"/>
  <sheetViews>
    <sheetView workbookViewId="0">
      <selection activeCell="E85" sqref="E85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 ht="6" customHeight="1">
      <c r="B4" s="2"/>
      <c r="C4" s="2"/>
      <c r="D4" s="2"/>
    </row>
    <row r="5" spans="1:7" ht="15.6">
      <c r="B5" s="3" t="s">
        <v>140</v>
      </c>
      <c r="C5" s="3"/>
      <c r="D5" s="4"/>
    </row>
    <row r="6" spans="1:7" ht="7.5" customHeight="1">
      <c r="B6" s="4"/>
      <c r="C6" s="4"/>
      <c r="D6" s="4"/>
    </row>
    <row r="7" spans="1:7" ht="92.4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6.25" customHeight="1">
      <c r="A8" s="5"/>
      <c r="B8" s="5" t="s">
        <v>8</v>
      </c>
      <c r="C8" s="5">
        <f>[1]Расчет!D76</f>
        <v>984.8</v>
      </c>
      <c r="D8" s="5"/>
      <c r="E8" s="8">
        <f>[1]Расчет!E76+[1]Расчет!F76+[1]Расчет!G76+[1]Расчет!J76</f>
        <v>133283.60612778703</v>
      </c>
      <c r="F8" s="10">
        <f>[1]Расчет!O76</f>
        <v>11.278398839678703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7">
        <f>[1]калькул.!I42</f>
        <v>12684.291625630492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1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22"/>
      <c r="E17" s="13"/>
      <c r="F17" s="13"/>
      <c r="G17" s="14"/>
    </row>
    <row r="18" spans="1:7">
      <c r="A18" s="19" t="s">
        <v>29</v>
      </c>
      <c r="B18" s="20"/>
      <c r="C18" s="32"/>
      <c r="D18" s="33"/>
      <c r="E18" s="13"/>
      <c r="F18" s="13"/>
      <c r="G18" s="14"/>
    </row>
    <row r="19" spans="1:7">
      <c r="A19" s="34" t="s">
        <v>30</v>
      </c>
      <c r="B19" s="35"/>
      <c r="C19" s="35"/>
      <c r="D19" s="35"/>
      <c r="E19" s="17">
        <f>E20+E21+E22</f>
        <v>54255.461165495013</v>
      </c>
      <c r="F19" s="18">
        <f>E19/C8/12</f>
        <v>4.5910727360458141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17">
        <f>[1]Расчет!E76</f>
        <v>11020.976170912081</v>
      </c>
      <c r="F20" s="18">
        <f>E20/C8/12</f>
        <v>0.93259004966423653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17">
        <f>[1]Расчет!G76</f>
        <v>18997.220203363406</v>
      </c>
      <c r="F21" s="18">
        <f>E21/C8/12</f>
        <v>1.6075362343761344</v>
      </c>
      <c r="G21" s="14"/>
    </row>
    <row r="22" spans="1:7">
      <c r="A22" s="24" t="s">
        <v>35</v>
      </c>
      <c r="B22" s="25" t="s">
        <v>36</v>
      </c>
      <c r="C22" s="41" t="s">
        <v>19</v>
      </c>
      <c r="D22" s="42"/>
      <c r="E22" s="17">
        <f>[1]Расчет!F76</f>
        <v>24237.264791219524</v>
      </c>
      <c r="F22" s="18">
        <f>E22/C8/12</f>
        <v>2.050946452005443</v>
      </c>
      <c r="G22" s="14"/>
    </row>
    <row r="23" spans="1:7">
      <c r="A23" s="19" t="s">
        <v>37</v>
      </c>
      <c r="B23" s="25" t="s">
        <v>38</v>
      </c>
      <c r="C23" s="43"/>
      <c r="D23" s="20"/>
      <c r="E23" s="13"/>
      <c r="F23" s="13"/>
      <c r="G23" s="14"/>
    </row>
    <row r="24" spans="1:7">
      <c r="A24" s="44" t="s">
        <v>39</v>
      </c>
      <c r="B24" s="45"/>
      <c r="C24" s="45"/>
      <c r="D24" s="45"/>
      <c r="E24" s="17">
        <v>4582.8599999999997</v>
      </c>
      <c r="F24" s="18">
        <f>E24/C8/12</f>
        <v>0.3877995532087733</v>
      </c>
      <c r="G24" s="14"/>
    </row>
    <row r="25" spans="1:7" ht="24.6" customHeight="1">
      <c r="A25" s="19" t="s">
        <v>40</v>
      </c>
      <c r="B25" s="33" t="s">
        <v>137</v>
      </c>
      <c r="C25" s="21" t="s">
        <v>42</v>
      </c>
      <c r="D25" s="22"/>
      <c r="E25" s="13"/>
      <c r="F25" s="13"/>
      <c r="G25" s="14"/>
    </row>
    <row r="26" spans="1:7" ht="29.25" customHeight="1">
      <c r="A26" s="24" t="s">
        <v>43</v>
      </c>
      <c r="B26" s="46" t="s">
        <v>44</v>
      </c>
      <c r="C26" s="30" t="s">
        <v>19</v>
      </c>
      <c r="D26" s="31"/>
      <c r="E26" s="13"/>
      <c r="F26" s="13"/>
      <c r="G26" s="14"/>
    </row>
    <row r="27" spans="1:7" ht="65.400000000000006" customHeight="1">
      <c r="A27" s="19" t="s">
        <v>45</v>
      </c>
      <c r="B27" s="276" t="s">
        <v>200</v>
      </c>
      <c r="C27" s="21" t="s">
        <v>47</v>
      </c>
      <c r="D27" s="22"/>
      <c r="E27" s="13"/>
      <c r="F27" s="13"/>
      <c r="G27" s="14"/>
    </row>
    <row r="28" spans="1:7">
      <c r="A28" s="19" t="s">
        <v>48</v>
      </c>
      <c r="B28" s="20"/>
      <c r="C28" s="49"/>
      <c r="D28" s="20"/>
      <c r="E28" s="13"/>
      <c r="F28" s="13"/>
      <c r="G28" s="14"/>
    </row>
    <row r="29" spans="1:7">
      <c r="A29" s="44" t="s">
        <v>52</v>
      </c>
      <c r="B29" s="45"/>
      <c r="C29" s="45"/>
      <c r="D29" s="45"/>
      <c r="E29" s="13">
        <v>9035</v>
      </c>
      <c r="F29" s="18">
        <f>E29/C8/12</f>
        <v>0.76453763877606284</v>
      </c>
      <c r="G29" s="14"/>
    </row>
    <row r="30" spans="1:7" ht="78.75" customHeight="1">
      <c r="A30" s="19" t="s">
        <v>51</v>
      </c>
      <c r="B30" s="50" t="s">
        <v>127</v>
      </c>
      <c r="C30" s="21" t="s">
        <v>55</v>
      </c>
      <c r="D30" s="22"/>
      <c r="E30" s="13"/>
      <c r="F30" s="13"/>
      <c r="G30" s="14"/>
    </row>
    <row r="31" spans="1:7" ht="28.5" customHeight="1">
      <c r="A31" s="19" t="s">
        <v>53</v>
      </c>
      <c r="B31" s="50" t="s">
        <v>60</v>
      </c>
      <c r="C31" s="21" t="s">
        <v>61</v>
      </c>
      <c r="D31" s="22"/>
      <c r="E31" s="13"/>
      <c r="F31" s="13"/>
      <c r="G31" s="14"/>
    </row>
    <row r="32" spans="1:7" ht="26.4">
      <c r="A32" s="19" t="s">
        <v>56</v>
      </c>
      <c r="B32" s="50" t="s">
        <v>63</v>
      </c>
      <c r="C32" s="21" t="s">
        <v>64</v>
      </c>
      <c r="D32" s="22"/>
      <c r="E32" s="13"/>
      <c r="F32" s="13"/>
      <c r="G32" s="14"/>
    </row>
    <row r="33" spans="1:7" ht="27.75" customHeight="1">
      <c r="A33" s="24" t="s">
        <v>59</v>
      </c>
      <c r="B33" s="51" t="s">
        <v>66</v>
      </c>
      <c r="C33" s="52" t="s">
        <v>67</v>
      </c>
      <c r="D33" s="53"/>
      <c r="E33" s="13"/>
      <c r="F33" s="13"/>
      <c r="G33" s="14"/>
    </row>
    <row r="34" spans="1:7">
      <c r="A34" s="19" t="s">
        <v>62</v>
      </c>
      <c r="B34" s="28"/>
      <c r="C34" s="49"/>
      <c r="D34" s="20"/>
      <c r="E34" s="13"/>
      <c r="F34" s="13"/>
      <c r="G34" s="14"/>
    </row>
    <row r="35" spans="1:7">
      <c r="A35" s="44" t="s">
        <v>69</v>
      </c>
      <c r="B35" s="45"/>
      <c r="C35" s="45"/>
      <c r="D35" s="45"/>
      <c r="E35" s="13">
        <v>7814</v>
      </c>
      <c r="F35" s="18">
        <f>E35/C8/12</f>
        <v>0.66121716761440563</v>
      </c>
      <c r="G35" s="14"/>
    </row>
    <row r="36" spans="1:7" ht="27" customHeight="1">
      <c r="A36" s="54" t="s">
        <v>65</v>
      </c>
      <c r="B36" s="50" t="s">
        <v>71</v>
      </c>
      <c r="C36" s="21" t="s">
        <v>199</v>
      </c>
      <c r="D36" s="22"/>
      <c r="E36" s="13"/>
      <c r="F36" s="13"/>
      <c r="G36" s="14"/>
    </row>
    <row r="37" spans="1:7" ht="67.8" customHeight="1">
      <c r="A37" s="54" t="s">
        <v>68</v>
      </c>
      <c r="B37" s="50" t="s">
        <v>74</v>
      </c>
      <c r="C37" s="21" t="s">
        <v>75</v>
      </c>
      <c r="D37" s="22"/>
      <c r="E37" s="13"/>
      <c r="F37" s="13"/>
      <c r="G37" s="14"/>
    </row>
    <row r="38" spans="1:7">
      <c r="A38" s="54" t="s">
        <v>70</v>
      </c>
      <c r="B38" s="46"/>
      <c r="C38" s="32"/>
      <c r="D38" s="33"/>
      <c r="E38" s="13"/>
      <c r="F38" s="13"/>
      <c r="G38" s="14"/>
    </row>
    <row r="39" spans="1:7">
      <c r="A39" s="44" t="s">
        <v>77</v>
      </c>
      <c r="B39" s="45"/>
      <c r="C39" s="55"/>
      <c r="D39" s="55"/>
      <c r="E39" s="13">
        <v>0</v>
      </c>
      <c r="F39" s="13">
        <v>0</v>
      </c>
      <c r="G39" s="14"/>
    </row>
    <row r="40" spans="1:7">
      <c r="A40" s="56"/>
      <c r="B40" s="25" t="s">
        <v>128</v>
      </c>
      <c r="C40" s="57"/>
      <c r="D40" s="58"/>
      <c r="E40" s="13"/>
      <c r="F40" s="13"/>
      <c r="G40" s="14"/>
    </row>
    <row r="41" spans="1:7">
      <c r="A41" s="59"/>
      <c r="B41" s="86" t="s">
        <v>129</v>
      </c>
      <c r="C41" s="57" t="s">
        <v>80</v>
      </c>
      <c r="D41" s="60"/>
      <c r="E41" s="13"/>
      <c r="F41" s="13"/>
      <c r="G41" s="14"/>
    </row>
    <row r="42" spans="1:7">
      <c r="A42" s="59"/>
      <c r="B42" s="25" t="s">
        <v>141</v>
      </c>
      <c r="C42" s="57" t="s">
        <v>80</v>
      </c>
      <c r="D42" s="60"/>
      <c r="E42" s="13"/>
      <c r="F42" s="13"/>
      <c r="G42" s="14"/>
    </row>
    <row r="43" spans="1:7">
      <c r="A43" s="59"/>
      <c r="B43" s="25" t="s">
        <v>142</v>
      </c>
      <c r="C43" s="57" t="s">
        <v>80</v>
      </c>
      <c r="D43" s="60"/>
      <c r="E43" s="13"/>
      <c r="F43" s="13"/>
      <c r="G43" s="14"/>
    </row>
    <row r="44" spans="1:7">
      <c r="A44" s="59"/>
      <c r="B44" s="25" t="s">
        <v>84</v>
      </c>
      <c r="C44" s="57" t="s">
        <v>80</v>
      </c>
      <c r="D44" s="60"/>
      <c r="E44" s="13"/>
      <c r="F44" s="13"/>
      <c r="G44" s="14"/>
    </row>
    <row r="45" spans="1:7">
      <c r="A45" s="61"/>
      <c r="B45" s="25"/>
      <c r="C45" s="62"/>
      <c r="D45" s="63"/>
      <c r="E45" s="13"/>
      <c r="F45" s="13"/>
      <c r="G45" s="14"/>
    </row>
    <row r="46" spans="1:7">
      <c r="A46" s="64"/>
      <c r="B46" s="65"/>
      <c r="C46" s="66"/>
      <c r="D46" s="66"/>
      <c r="E46" s="67"/>
      <c r="F46" s="67"/>
      <c r="G46" s="14"/>
    </row>
    <row r="47" spans="1:7">
      <c r="A47" s="68" t="s">
        <v>87</v>
      </c>
      <c r="B47" s="69"/>
      <c r="C47" s="69"/>
      <c r="D47" s="69"/>
      <c r="E47" s="17">
        <v>44912.1</v>
      </c>
      <c r="F47" s="18">
        <f>E47/C8/12</f>
        <v>3.8004417140536151</v>
      </c>
      <c r="G47" s="14"/>
    </row>
    <row r="48" spans="1:7">
      <c r="A48" s="70"/>
      <c r="B48" s="69" t="s">
        <v>88</v>
      </c>
      <c r="C48" s="68"/>
      <c r="D48" s="69"/>
      <c r="E48" s="13"/>
      <c r="F48" s="13"/>
      <c r="G48" s="14"/>
    </row>
    <row r="49" spans="1:7" ht="39" customHeight="1">
      <c r="A49" s="72" t="s">
        <v>73</v>
      </c>
      <c r="B49" s="50" t="s">
        <v>90</v>
      </c>
      <c r="C49" s="29" t="s">
        <v>91</v>
      </c>
      <c r="D49" s="21"/>
      <c r="E49" s="13"/>
      <c r="F49" s="13"/>
      <c r="G49" s="14"/>
    </row>
    <row r="50" spans="1:7" ht="65.25" customHeight="1">
      <c r="A50" s="72" t="s">
        <v>76</v>
      </c>
      <c r="B50" s="50" t="s">
        <v>93</v>
      </c>
      <c r="C50" s="29" t="s">
        <v>94</v>
      </c>
      <c r="D50" s="21"/>
      <c r="E50" s="13"/>
      <c r="F50" s="13"/>
      <c r="G50" s="14"/>
    </row>
    <row r="51" spans="1:7" ht="37.5" customHeight="1">
      <c r="A51" s="72" t="s">
        <v>78</v>
      </c>
      <c r="B51" s="50" t="s">
        <v>96</v>
      </c>
      <c r="C51" s="29" t="s">
        <v>97</v>
      </c>
      <c r="D51" s="21"/>
      <c r="E51" s="13"/>
      <c r="F51" s="13"/>
      <c r="G51" s="14"/>
    </row>
    <row r="52" spans="1:7" ht="26.4">
      <c r="A52" s="72" t="s">
        <v>81</v>
      </c>
      <c r="B52" s="50" t="s">
        <v>99</v>
      </c>
      <c r="C52" s="29" t="s">
        <v>100</v>
      </c>
      <c r="D52" s="21"/>
      <c r="E52" s="13"/>
      <c r="F52" s="13"/>
      <c r="G52" s="14"/>
    </row>
    <row r="53" spans="1:7" ht="27" customHeight="1">
      <c r="A53" s="72" t="s">
        <v>83</v>
      </c>
      <c r="B53" s="50" t="s">
        <v>102</v>
      </c>
      <c r="C53" s="29" t="s">
        <v>103</v>
      </c>
      <c r="D53" s="21"/>
      <c r="E53" s="13"/>
      <c r="F53" s="13"/>
      <c r="G53" s="14"/>
    </row>
    <row r="54" spans="1:7" ht="64.5" customHeight="1">
      <c r="A54" s="72" t="s">
        <v>85</v>
      </c>
      <c r="B54" s="50" t="s">
        <v>105</v>
      </c>
      <c r="C54" s="29" t="s">
        <v>106</v>
      </c>
      <c r="D54" s="21"/>
      <c r="E54" s="13"/>
      <c r="F54" s="13"/>
      <c r="G54" s="14"/>
    </row>
    <row r="55" spans="1:7" ht="66" customHeight="1">
      <c r="A55" s="72" t="s">
        <v>86</v>
      </c>
      <c r="B55" s="50" t="s">
        <v>138</v>
      </c>
      <c r="C55" s="29" t="s">
        <v>201</v>
      </c>
      <c r="D55" s="21"/>
      <c r="E55" s="13"/>
      <c r="F55" s="13"/>
      <c r="G55" s="14"/>
    </row>
    <row r="56" spans="1:7" ht="54" customHeight="1">
      <c r="A56" s="72" t="s">
        <v>89</v>
      </c>
      <c r="B56" s="50" t="s">
        <v>114</v>
      </c>
      <c r="C56" s="29" t="s">
        <v>115</v>
      </c>
      <c r="D56" s="21"/>
      <c r="E56" s="13"/>
      <c r="F56" s="13"/>
      <c r="G56" s="14"/>
    </row>
    <row r="57" spans="1:7">
      <c r="A57" s="72" t="s">
        <v>92</v>
      </c>
      <c r="B57" s="50" t="s">
        <v>117</v>
      </c>
      <c r="C57" s="29" t="s">
        <v>118</v>
      </c>
      <c r="D57" s="21"/>
      <c r="E57" s="13"/>
      <c r="F57" s="13"/>
      <c r="G57" s="14"/>
    </row>
    <row r="58" spans="1:7" ht="26.4">
      <c r="A58" s="64" t="s">
        <v>95</v>
      </c>
      <c r="B58" s="73" t="s">
        <v>120</v>
      </c>
      <c r="C58" s="74" t="s">
        <v>121</v>
      </c>
      <c r="D58" s="26"/>
      <c r="E58" s="87"/>
      <c r="F58" s="87"/>
      <c r="G58" s="14"/>
    </row>
    <row r="59" spans="1:7">
      <c r="A59" s="76"/>
      <c r="B59" s="77"/>
      <c r="C59" s="77"/>
      <c r="D59" s="77"/>
      <c r="E59" s="78"/>
      <c r="F59" s="78"/>
      <c r="G59" s="14"/>
    </row>
    <row r="60" spans="1:7" ht="13.8">
      <c r="A60" s="79"/>
      <c r="B60" s="80" t="s">
        <v>123</v>
      </c>
      <c r="C60" s="29"/>
      <c r="D60" s="29"/>
      <c r="E60" s="13"/>
      <c r="F60" s="18">
        <v>4.5</v>
      </c>
      <c r="G60" s="14"/>
    </row>
    <row r="61" spans="1:7">
      <c r="A61" s="81"/>
      <c r="B61" s="31"/>
      <c r="C61" s="31"/>
      <c r="D61" s="31"/>
      <c r="E61" s="83"/>
      <c r="F61" s="82"/>
      <c r="G61" s="14"/>
    </row>
    <row r="62" spans="1:7">
      <c r="A62" s="81"/>
      <c r="E62" s="14"/>
      <c r="F62" s="82"/>
      <c r="G62" s="14"/>
    </row>
    <row r="63" spans="1:7">
      <c r="A63" s="81"/>
      <c r="B63" s="84"/>
      <c r="C63" s="84"/>
      <c r="D63" s="84"/>
      <c r="E63" s="14"/>
      <c r="F63" s="14"/>
      <c r="G63" s="14"/>
    </row>
    <row r="64" spans="1:7">
      <c r="A64" s="81"/>
      <c r="B64" s="31"/>
      <c r="C64" s="31"/>
      <c r="D64" s="31"/>
      <c r="E64" s="14"/>
      <c r="F64" s="14"/>
      <c r="G64" s="14"/>
    </row>
    <row r="65" spans="1:7">
      <c r="A65" s="84"/>
      <c r="B65" s="84"/>
      <c r="C65" s="84"/>
      <c r="D65" s="84"/>
      <c r="E65" s="14"/>
      <c r="F65" s="14"/>
      <c r="G65" s="14"/>
    </row>
    <row r="66" spans="1:7" ht="22.5" customHeight="1">
      <c r="A66" s="84"/>
      <c r="B66" s="84"/>
      <c r="C66" s="84"/>
      <c r="D66" s="84"/>
      <c r="E66" s="14"/>
      <c r="F66" s="14"/>
      <c r="G66" s="14"/>
    </row>
    <row r="67" spans="1:7">
      <c r="A67" s="84"/>
      <c r="B67" s="84"/>
      <c r="C67" s="84"/>
      <c r="D67" s="84"/>
      <c r="E67" s="14"/>
      <c r="F67" s="14"/>
      <c r="G67" s="14"/>
    </row>
    <row r="68" spans="1:7">
      <c r="A68" s="84"/>
      <c r="B68" s="84"/>
      <c r="C68" s="84"/>
      <c r="D68" s="84"/>
      <c r="E68" s="14"/>
      <c r="F68" s="14"/>
      <c r="G68" s="14"/>
    </row>
    <row r="69" spans="1:7">
      <c r="E69" s="14"/>
      <c r="F69" s="14"/>
      <c r="G69" s="14"/>
    </row>
    <row r="70" spans="1:7">
      <c r="E70" s="14"/>
      <c r="F70" s="14"/>
      <c r="G70" s="14"/>
    </row>
    <row r="71" spans="1:7">
      <c r="E71" s="14"/>
      <c r="F71" s="14"/>
      <c r="G71" s="14"/>
    </row>
    <row r="72" spans="1:7">
      <c r="E72" s="14"/>
      <c r="F72" s="14"/>
      <c r="G72" s="14"/>
    </row>
    <row r="73" spans="1:7">
      <c r="E73" s="14"/>
      <c r="F73" s="14"/>
      <c r="G73" s="14"/>
    </row>
    <row r="74" spans="1:7">
      <c r="E74" s="14"/>
      <c r="F74" s="14"/>
      <c r="G74" s="14"/>
    </row>
    <row r="75" spans="1:7">
      <c r="E75" s="14"/>
      <c r="F75" s="14"/>
      <c r="G75" s="14"/>
    </row>
    <row r="76" spans="1:7">
      <c r="E76" s="14"/>
      <c r="F76" s="14"/>
      <c r="G76" s="14"/>
    </row>
    <row r="77" spans="1:7">
      <c r="E77" s="14"/>
      <c r="F77" s="14"/>
      <c r="G77" s="14"/>
    </row>
    <row r="78" spans="1:7">
      <c r="E78" s="14"/>
      <c r="F78" s="14"/>
      <c r="G78" s="14"/>
    </row>
    <row r="79" spans="1:7">
      <c r="E79" s="14"/>
      <c r="F79" s="14"/>
      <c r="G79" s="14"/>
    </row>
    <row r="80" spans="1:7">
      <c r="E80" s="14"/>
      <c r="F80" s="14"/>
      <c r="G80" s="14"/>
    </row>
    <row r="81" spans="5:7">
      <c r="E81" s="14"/>
      <c r="F81" s="14"/>
      <c r="G81" s="14"/>
    </row>
    <row r="82" spans="5:7">
      <c r="E82" s="14"/>
      <c r="F82" s="14"/>
      <c r="G82" s="14"/>
    </row>
    <row r="83" spans="5:7">
      <c r="E83" s="14"/>
      <c r="F83" s="14"/>
      <c r="G83" s="14"/>
    </row>
    <row r="84" spans="5:7">
      <c r="E84" s="14"/>
      <c r="F84" s="14"/>
      <c r="G84" s="14"/>
    </row>
    <row r="85" spans="5:7">
      <c r="E85" s="14"/>
      <c r="F85" s="14"/>
      <c r="G85" s="14"/>
    </row>
  </sheetData>
  <mergeCells count="39">
    <mergeCell ref="C60:D60"/>
    <mergeCell ref="B61:D61"/>
    <mergeCell ref="B64:D64"/>
    <mergeCell ref="C53:D53"/>
    <mergeCell ref="C54:D54"/>
    <mergeCell ref="C55:D55"/>
    <mergeCell ref="C56:D56"/>
    <mergeCell ref="C57:D57"/>
    <mergeCell ref="C58:D58"/>
    <mergeCell ref="C37:D37"/>
    <mergeCell ref="A39:D39"/>
    <mergeCell ref="C49:D49"/>
    <mergeCell ref="C50:D50"/>
    <mergeCell ref="C51:D51"/>
    <mergeCell ref="C52:D52"/>
    <mergeCell ref="C30:D30"/>
    <mergeCell ref="C31:D31"/>
    <mergeCell ref="C32:D32"/>
    <mergeCell ref="C33:D33"/>
    <mergeCell ref="A35:D35"/>
    <mergeCell ref="C36:D36"/>
    <mergeCell ref="C22:D22"/>
    <mergeCell ref="A24:D24"/>
    <mergeCell ref="C25:D25"/>
    <mergeCell ref="C26:D26"/>
    <mergeCell ref="C27:D27"/>
    <mergeCell ref="A29:D29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81"/>
  <sheetViews>
    <sheetView topLeftCell="A49" zoomScale="101" zoomScaleNormal="101" workbookViewId="0">
      <selection activeCell="I58" sqref="I58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 ht="9" customHeight="1">
      <c r="B4" s="2"/>
      <c r="C4" s="2"/>
      <c r="D4" s="2"/>
    </row>
    <row r="5" spans="1:7" ht="15.6">
      <c r="B5" s="3" t="s">
        <v>144</v>
      </c>
      <c r="C5" s="3"/>
      <c r="D5" s="4"/>
    </row>
    <row r="6" spans="1:7" ht="7.2" customHeight="1">
      <c r="B6" s="4"/>
      <c r="C6" s="4"/>
      <c r="D6" s="4"/>
    </row>
    <row r="7" spans="1:7" ht="90.6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6.25" customHeight="1">
      <c r="A8" s="5"/>
      <c r="B8" s="5" t="s">
        <v>8</v>
      </c>
      <c r="C8" s="5">
        <f>[1]Расчет!D77</f>
        <v>1170.5</v>
      </c>
      <c r="D8" s="5"/>
      <c r="E8" s="8">
        <f>[1]Расчет!E77+[1]Расчет!F77+[1]Расчет!G77+[1]Расчет!H77+[1]Расчет!I77+[1]Расчет!J77</f>
        <v>130673.68268887736</v>
      </c>
      <c r="F8" s="10">
        <f>[1]Расчет!O77</f>
        <v>9.4525769696236956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89">
        <f>[1]калькул.!J42</f>
        <v>15076.120377539086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91"/>
      <c r="E11" s="89"/>
      <c r="F11" s="13"/>
      <c r="G11" s="14"/>
    </row>
    <row r="12" spans="1:7" ht="15" customHeight="1">
      <c r="A12" s="24" t="s">
        <v>14</v>
      </c>
      <c r="B12" s="25" t="s">
        <v>15</v>
      </c>
      <c r="C12" s="21" t="s">
        <v>16</v>
      </c>
      <c r="D12" s="91"/>
      <c r="E12" s="89"/>
      <c r="F12" s="13"/>
      <c r="G12" s="14"/>
    </row>
    <row r="13" spans="1:7" ht="12" customHeight="1">
      <c r="A13" s="19" t="s">
        <v>17</v>
      </c>
      <c r="B13" s="28" t="s">
        <v>18</v>
      </c>
      <c r="C13" s="21" t="s">
        <v>19</v>
      </c>
      <c r="D13" s="91"/>
      <c r="E13" s="89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91"/>
      <c r="E14" s="89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91"/>
      <c r="E15" s="89"/>
      <c r="F15" s="13"/>
      <c r="G15" s="14"/>
    </row>
    <row r="16" spans="1:7">
      <c r="A16" s="24" t="s">
        <v>25</v>
      </c>
      <c r="B16" s="25" t="s">
        <v>26</v>
      </c>
      <c r="C16" s="21" t="s">
        <v>24</v>
      </c>
      <c r="D16" s="91"/>
      <c r="E16" s="89"/>
      <c r="F16" s="1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91"/>
      <c r="E17" s="89"/>
      <c r="F17" s="13"/>
      <c r="G17" s="14"/>
    </row>
    <row r="18" spans="1:7">
      <c r="A18" s="19" t="s">
        <v>29</v>
      </c>
      <c r="B18" s="20"/>
      <c r="C18" s="32"/>
      <c r="D18" s="33"/>
      <c r="E18" s="89"/>
      <c r="F18" s="13"/>
      <c r="G18" s="14"/>
    </row>
    <row r="19" spans="1:7">
      <c r="A19" s="34" t="s">
        <v>30</v>
      </c>
      <c r="B19" s="35"/>
      <c r="C19" s="35"/>
      <c r="D19" s="35"/>
      <c r="E19" s="89">
        <f>E20+E21+E22</f>
        <v>50505.80688368409</v>
      </c>
      <c r="F19" s="18">
        <f>E19/C8/12</f>
        <v>3.5957430502409289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89">
        <f>[1]Расчет!E77</f>
        <v>20456.002191180502</v>
      </c>
      <c r="F20" s="18">
        <f>E20/C8/12</f>
        <v>1.4563578379026414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89">
        <f>[1]Расчет!G77</f>
        <v>22579.453948047183</v>
      </c>
      <c r="F21" s="18">
        <f>E21/C8/12</f>
        <v>1.6075362343761344</v>
      </c>
      <c r="G21" s="14"/>
    </row>
    <row r="22" spans="1:7">
      <c r="A22" s="24" t="s">
        <v>35</v>
      </c>
      <c r="B22" s="28" t="s">
        <v>36</v>
      </c>
      <c r="C22" s="41" t="s">
        <v>19</v>
      </c>
      <c r="D22" s="42"/>
      <c r="E22" s="89">
        <f>[1]Расчет!F77</f>
        <v>7470.3507444564075</v>
      </c>
      <c r="F22" s="18">
        <f>E22/C8/12</f>
        <v>0.53184897796215347</v>
      </c>
      <c r="G22" s="14"/>
    </row>
    <row r="23" spans="1:7">
      <c r="A23" s="19" t="s">
        <v>37</v>
      </c>
      <c r="B23" s="25" t="s">
        <v>38</v>
      </c>
      <c r="C23" s="43"/>
      <c r="D23" s="20"/>
      <c r="E23" s="89"/>
      <c r="F23" s="18"/>
      <c r="G23" s="14"/>
    </row>
    <row r="24" spans="1:7">
      <c r="A24" s="44" t="s">
        <v>39</v>
      </c>
      <c r="B24" s="45"/>
      <c r="C24" s="45"/>
      <c r="D24" s="45"/>
      <c r="E24" s="89">
        <v>4341</v>
      </c>
      <c r="F24" s="18">
        <f>E24/C8/12</f>
        <v>0.30905595899188382</v>
      </c>
      <c r="G24" s="14"/>
    </row>
    <row r="25" spans="1:7" ht="25.2" customHeight="1">
      <c r="A25" s="19" t="s">
        <v>40</v>
      </c>
      <c r="B25" s="33" t="s">
        <v>137</v>
      </c>
      <c r="C25" s="21" t="s">
        <v>42</v>
      </c>
      <c r="D25" s="22"/>
      <c r="E25" s="89"/>
      <c r="F25" s="13"/>
      <c r="G25" s="14"/>
    </row>
    <row r="26" spans="1:7" ht="29.25" customHeight="1">
      <c r="A26" s="24" t="s">
        <v>43</v>
      </c>
      <c r="B26" s="46" t="s">
        <v>44</v>
      </c>
      <c r="C26" s="30" t="s">
        <v>19</v>
      </c>
      <c r="D26" s="31"/>
      <c r="E26" s="89"/>
      <c r="F26" s="13"/>
      <c r="G26" s="14"/>
    </row>
    <row r="27" spans="1:7" ht="65.400000000000006" customHeight="1">
      <c r="A27" s="19" t="s">
        <v>45</v>
      </c>
      <c r="B27" s="276" t="s">
        <v>202</v>
      </c>
      <c r="C27" s="21" t="s">
        <v>47</v>
      </c>
      <c r="D27" s="22"/>
      <c r="E27" s="89"/>
      <c r="F27" s="13"/>
      <c r="G27" s="14"/>
    </row>
    <row r="28" spans="1:7">
      <c r="A28" s="19" t="s">
        <v>48</v>
      </c>
      <c r="B28" s="20"/>
      <c r="C28" s="49"/>
      <c r="D28" s="20"/>
      <c r="E28" s="89"/>
      <c r="F28" s="13"/>
      <c r="G28" s="14"/>
    </row>
    <row r="29" spans="1:7">
      <c r="A29" s="44" t="s">
        <v>52</v>
      </c>
      <c r="B29" s="45"/>
      <c r="C29" s="45"/>
      <c r="D29" s="45"/>
      <c r="E29" s="89">
        <v>8683.7999999999993</v>
      </c>
      <c r="F29" s="18">
        <f>E29/C8/12</f>
        <v>0.61824006834686029</v>
      </c>
      <c r="G29" s="14"/>
    </row>
    <row r="30" spans="1:7" ht="78.75" customHeight="1">
      <c r="A30" s="19" t="s">
        <v>51</v>
      </c>
      <c r="B30" s="50" t="s">
        <v>127</v>
      </c>
      <c r="C30" s="21" t="s">
        <v>55</v>
      </c>
      <c r="D30" s="22"/>
      <c r="E30" s="89"/>
      <c r="F30" s="13"/>
      <c r="G30" s="14"/>
    </row>
    <row r="31" spans="1:7" ht="26.4">
      <c r="A31" s="19" t="s">
        <v>53</v>
      </c>
      <c r="B31" s="50" t="s">
        <v>63</v>
      </c>
      <c r="C31" s="21" t="s">
        <v>64</v>
      </c>
      <c r="D31" s="22"/>
      <c r="E31" s="89"/>
      <c r="F31" s="13"/>
      <c r="G31" s="14"/>
    </row>
    <row r="32" spans="1:7" ht="27.75" customHeight="1">
      <c r="A32" s="24" t="s">
        <v>56</v>
      </c>
      <c r="B32" s="51" t="s">
        <v>66</v>
      </c>
      <c r="C32" s="52" t="s">
        <v>67</v>
      </c>
      <c r="D32" s="53"/>
      <c r="E32" s="89"/>
      <c r="F32" s="13"/>
      <c r="G32" s="14"/>
    </row>
    <row r="33" spans="1:7">
      <c r="A33" s="19" t="s">
        <v>59</v>
      </c>
      <c r="B33" s="28"/>
      <c r="C33" s="49"/>
      <c r="D33" s="20"/>
      <c r="E33" s="89"/>
      <c r="F33" s="13"/>
      <c r="G33" s="14"/>
    </row>
    <row r="34" spans="1:7">
      <c r="A34" s="44" t="s">
        <v>69</v>
      </c>
      <c r="B34" s="45"/>
      <c r="C34" s="45"/>
      <c r="D34" s="45"/>
      <c r="E34" s="89">
        <v>6219.2</v>
      </c>
      <c r="F34" s="18">
        <f>E34/C8/12</f>
        <v>0.44277374341449521</v>
      </c>
      <c r="G34" s="14"/>
    </row>
    <row r="35" spans="1:7" ht="25.8" customHeight="1">
      <c r="A35" s="54" t="s">
        <v>62</v>
      </c>
      <c r="B35" s="50" t="s">
        <v>71</v>
      </c>
      <c r="C35" s="21" t="s">
        <v>199</v>
      </c>
      <c r="D35" s="22"/>
      <c r="E35" s="89"/>
      <c r="F35" s="13"/>
      <c r="G35" s="14"/>
    </row>
    <row r="36" spans="1:7" ht="66.599999999999994" customHeight="1">
      <c r="A36" s="54" t="s">
        <v>65</v>
      </c>
      <c r="B36" s="50" t="s">
        <v>74</v>
      </c>
      <c r="C36" s="21" t="s">
        <v>75</v>
      </c>
      <c r="D36" s="22"/>
      <c r="E36" s="89"/>
      <c r="F36" s="13"/>
      <c r="G36" s="14"/>
    </row>
    <row r="37" spans="1:7">
      <c r="A37" s="54" t="s">
        <v>68</v>
      </c>
      <c r="B37" s="46"/>
      <c r="C37" s="32"/>
      <c r="D37" s="33"/>
      <c r="E37" s="89"/>
      <c r="F37" s="13"/>
      <c r="G37" s="14"/>
    </row>
    <row r="38" spans="1:7">
      <c r="A38" s="44" t="s">
        <v>77</v>
      </c>
      <c r="B38" s="45"/>
      <c r="C38" s="55"/>
      <c r="D38" s="55"/>
      <c r="E38" s="89">
        <f>SUM(E39:E42)</f>
        <v>12043.272262874718</v>
      </c>
      <c r="F38" s="18">
        <f>F40+F41</f>
        <v>1.0067268752194067</v>
      </c>
      <c r="G38" s="14"/>
    </row>
    <row r="39" spans="1:7">
      <c r="A39" s="56" t="s">
        <v>70</v>
      </c>
      <c r="B39" s="25" t="s">
        <v>128</v>
      </c>
      <c r="C39" s="57"/>
      <c r="D39" s="58"/>
      <c r="E39" s="89"/>
      <c r="F39" s="13"/>
      <c r="G39" s="14"/>
    </row>
    <row r="40" spans="1:7">
      <c r="A40" s="59" t="s">
        <v>73</v>
      </c>
      <c r="B40" s="86" t="s">
        <v>129</v>
      </c>
      <c r="C40" s="57" t="s">
        <v>80</v>
      </c>
      <c r="D40" s="60"/>
      <c r="E40" s="89">
        <f>[1]Расчет!I77</f>
        <v>10882.152925874718</v>
      </c>
      <c r="F40" s="18">
        <f>E40/996.9/12</f>
        <v>0.90966604188607336</v>
      </c>
      <c r="G40" s="14"/>
    </row>
    <row r="41" spans="1:7">
      <c r="A41" s="59" t="s">
        <v>76</v>
      </c>
      <c r="B41" s="25" t="s">
        <v>84</v>
      </c>
      <c r="C41" s="57" t="s">
        <v>80</v>
      </c>
      <c r="D41" s="60"/>
      <c r="E41" s="89">
        <f>[1]Расчет!H77</f>
        <v>1161.1193370000001</v>
      </c>
      <c r="F41" s="18">
        <f>E41/996.9/12</f>
        <v>9.7060833333333332E-2</v>
      </c>
      <c r="G41" s="14"/>
    </row>
    <row r="42" spans="1:7">
      <c r="A42" s="54" t="s">
        <v>78</v>
      </c>
      <c r="B42" s="20"/>
      <c r="C42" s="49"/>
      <c r="D42" s="277"/>
      <c r="E42" s="89"/>
      <c r="F42" s="13"/>
      <c r="G42" s="14"/>
    </row>
    <row r="43" spans="1:7">
      <c r="A43" s="68" t="s">
        <v>87</v>
      </c>
      <c r="B43" s="69"/>
      <c r="C43" s="69"/>
      <c r="D43" s="69"/>
      <c r="E43" s="89">
        <v>33804.79</v>
      </c>
      <c r="F43" s="18">
        <f>E43/C8/12</f>
        <v>2.4067200626512886</v>
      </c>
      <c r="G43" s="14"/>
    </row>
    <row r="44" spans="1:7">
      <c r="A44" s="70"/>
      <c r="B44" s="69" t="s">
        <v>88</v>
      </c>
      <c r="C44" s="68"/>
      <c r="D44" s="69"/>
      <c r="E44" s="89"/>
      <c r="F44" s="13"/>
      <c r="G44" s="14"/>
    </row>
    <row r="45" spans="1:7" ht="42" customHeight="1">
      <c r="A45" s="72" t="s">
        <v>81</v>
      </c>
      <c r="B45" s="50" t="s">
        <v>90</v>
      </c>
      <c r="C45" s="29" t="s">
        <v>91</v>
      </c>
      <c r="D45" s="21"/>
      <c r="E45" s="89"/>
      <c r="F45" s="13"/>
      <c r="G45" s="14"/>
    </row>
    <row r="46" spans="1:7" ht="56.25" customHeight="1">
      <c r="A46" s="72" t="s">
        <v>83</v>
      </c>
      <c r="B46" s="50" t="s">
        <v>93</v>
      </c>
      <c r="C46" s="29" t="s">
        <v>94</v>
      </c>
      <c r="D46" s="21"/>
      <c r="E46" s="89"/>
      <c r="F46" s="13"/>
      <c r="G46" s="14"/>
    </row>
    <row r="47" spans="1:7" ht="42" customHeight="1">
      <c r="A47" s="72" t="s">
        <v>85</v>
      </c>
      <c r="B47" s="50" t="s">
        <v>96</v>
      </c>
      <c r="C47" s="29" t="s">
        <v>97</v>
      </c>
      <c r="D47" s="21"/>
      <c r="E47" s="89"/>
      <c r="F47" s="13"/>
      <c r="G47" s="14"/>
    </row>
    <row r="48" spans="1:7" ht="26.4">
      <c r="A48" s="72" t="s">
        <v>86</v>
      </c>
      <c r="B48" s="50" t="s">
        <v>99</v>
      </c>
      <c r="C48" s="29" t="s">
        <v>100</v>
      </c>
      <c r="D48" s="21"/>
      <c r="E48" s="89"/>
      <c r="F48" s="13"/>
      <c r="G48" s="14"/>
    </row>
    <row r="49" spans="1:7" ht="26.25" customHeight="1">
      <c r="A49" s="72" t="s">
        <v>89</v>
      </c>
      <c r="B49" s="50" t="s">
        <v>102</v>
      </c>
      <c r="C49" s="29" t="s">
        <v>103</v>
      </c>
      <c r="D49" s="21"/>
      <c r="E49" s="89"/>
      <c r="F49" s="13"/>
      <c r="G49" s="14"/>
    </row>
    <row r="50" spans="1:7" ht="64.5" customHeight="1">
      <c r="A50" s="72" t="s">
        <v>92</v>
      </c>
      <c r="B50" s="50" t="s">
        <v>105</v>
      </c>
      <c r="C50" s="29" t="s">
        <v>106</v>
      </c>
      <c r="D50" s="21"/>
      <c r="E50" s="89"/>
      <c r="F50" s="13"/>
      <c r="G50" s="14"/>
    </row>
    <row r="51" spans="1:7" ht="90.75" customHeight="1">
      <c r="A51" s="72" t="s">
        <v>95</v>
      </c>
      <c r="B51" s="50" t="s">
        <v>138</v>
      </c>
      <c r="C51" s="29" t="s">
        <v>112</v>
      </c>
      <c r="D51" s="21"/>
      <c r="E51" s="89"/>
      <c r="F51" s="13"/>
      <c r="G51" s="14"/>
    </row>
    <row r="52" spans="1:7" ht="54" customHeight="1">
      <c r="A52" s="72" t="s">
        <v>98</v>
      </c>
      <c r="B52" s="50" t="s">
        <v>114</v>
      </c>
      <c r="C52" s="29" t="s">
        <v>115</v>
      </c>
      <c r="D52" s="21"/>
      <c r="E52" s="89"/>
      <c r="F52" s="13"/>
      <c r="G52" s="14"/>
    </row>
    <row r="53" spans="1:7">
      <c r="A53" s="72" t="s">
        <v>101</v>
      </c>
      <c r="B53" s="50" t="s">
        <v>117</v>
      </c>
      <c r="C53" s="29" t="s">
        <v>118</v>
      </c>
      <c r="D53" s="21"/>
      <c r="E53" s="89"/>
      <c r="F53" s="13"/>
      <c r="G53" s="14"/>
    </row>
    <row r="54" spans="1:7" ht="26.4">
      <c r="A54" s="72" t="s">
        <v>104</v>
      </c>
      <c r="B54" s="50" t="s">
        <v>120</v>
      </c>
      <c r="C54" s="74" t="s">
        <v>121</v>
      </c>
      <c r="D54" s="26"/>
      <c r="E54" s="89"/>
      <c r="F54" s="13"/>
      <c r="G54" s="14"/>
    </row>
    <row r="55" spans="1:7">
      <c r="A55" s="72" t="s">
        <v>143</v>
      </c>
      <c r="B55" s="32"/>
      <c r="C55" s="32"/>
      <c r="D55" s="33"/>
      <c r="E55" s="89"/>
      <c r="F55" s="13"/>
      <c r="G55" s="14"/>
    </row>
    <row r="56" spans="1:7">
      <c r="A56" s="81"/>
      <c r="B56" s="92"/>
      <c r="C56" s="92"/>
      <c r="D56" s="92"/>
      <c r="E56" s="93"/>
      <c r="F56" s="14"/>
      <c r="G56" s="14"/>
    </row>
    <row r="57" spans="1:7" ht="13.8">
      <c r="A57" s="79"/>
      <c r="B57" s="80" t="s">
        <v>123</v>
      </c>
      <c r="C57" s="29"/>
      <c r="D57" s="29"/>
      <c r="E57" s="89"/>
      <c r="F57" s="18">
        <v>4.5</v>
      </c>
      <c r="G57" s="14"/>
    </row>
    <row r="58" spans="1:7">
      <c r="A58" s="81"/>
      <c r="E58" s="93"/>
      <c r="F58" s="82"/>
      <c r="G58" s="14"/>
    </row>
    <row r="59" spans="1:7">
      <c r="A59" s="81"/>
      <c r="B59" s="84"/>
      <c r="C59" s="84"/>
      <c r="D59" s="84"/>
      <c r="E59" s="14"/>
      <c r="F59" s="14"/>
      <c r="G59" s="14"/>
    </row>
    <row r="60" spans="1:7">
      <c r="A60" s="81"/>
      <c r="B60" s="84"/>
      <c r="C60" s="84"/>
      <c r="D60" s="84"/>
      <c r="E60" s="14"/>
      <c r="F60" s="14"/>
      <c r="G60" s="14"/>
    </row>
    <row r="61" spans="1:7">
      <c r="A61" s="84"/>
      <c r="B61" s="31"/>
      <c r="C61" s="31"/>
      <c r="D61" s="31"/>
      <c r="E61" s="14"/>
      <c r="F61" s="14"/>
      <c r="G61" s="14"/>
    </row>
    <row r="62" spans="1:7" ht="22.5" customHeight="1">
      <c r="A62" s="84"/>
      <c r="B62" s="84"/>
      <c r="C62" s="84"/>
      <c r="D62" s="84"/>
      <c r="E62" s="14"/>
      <c r="F62" s="14"/>
      <c r="G62" s="14"/>
    </row>
    <row r="63" spans="1:7">
      <c r="A63" s="84"/>
      <c r="B63" s="84"/>
      <c r="C63" s="84"/>
      <c r="D63" s="84"/>
      <c r="E63" s="14"/>
      <c r="F63" s="14"/>
      <c r="G63" s="14"/>
    </row>
    <row r="64" spans="1:7">
      <c r="A64" s="84"/>
      <c r="B64" s="84"/>
      <c r="C64" s="84"/>
      <c r="D64" s="84"/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</sheetData>
  <mergeCells count="37">
    <mergeCell ref="B61:D61"/>
    <mergeCell ref="C50:D50"/>
    <mergeCell ref="C51:D51"/>
    <mergeCell ref="C52:D52"/>
    <mergeCell ref="C53:D53"/>
    <mergeCell ref="C54:D54"/>
    <mergeCell ref="C57:D57"/>
    <mergeCell ref="A38:D38"/>
    <mergeCell ref="C45:D45"/>
    <mergeCell ref="C46:D46"/>
    <mergeCell ref="C47:D47"/>
    <mergeCell ref="C48:D48"/>
    <mergeCell ref="C49:D49"/>
    <mergeCell ref="C30:D30"/>
    <mergeCell ref="C31:D31"/>
    <mergeCell ref="C32:D32"/>
    <mergeCell ref="A34:D34"/>
    <mergeCell ref="C35:D35"/>
    <mergeCell ref="C36:D36"/>
    <mergeCell ref="C22:D22"/>
    <mergeCell ref="A24:D24"/>
    <mergeCell ref="C25:D25"/>
    <mergeCell ref="C26:D26"/>
    <mergeCell ref="C27:D27"/>
    <mergeCell ref="A29:D29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81"/>
  <sheetViews>
    <sheetView topLeftCell="A47" workbookViewId="0">
      <selection activeCell="E74" sqref="E74"/>
    </sheetView>
  </sheetViews>
  <sheetFormatPr defaultRowHeight="13.2"/>
  <cols>
    <col min="1" max="1" width="4.6640625" style="1" customWidth="1"/>
    <col min="2" max="2" width="37.6640625" style="1" customWidth="1"/>
    <col min="3" max="3" width="24.88671875" style="1" customWidth="1"/>
    <col min="4" max="4" width="19" style="1" customWidth="1"/>
    <col min="5" max="5" width="9.5546875" style="1" customWidth="1"/>
    <col min="6" max="256" width="8.88671875" style="1"/>
    <col min="257" max="257" width="4.6640625" style="1" customWidth="1"/>
    <col min="258" max="258" width="37.6640625" style="1" customWidth="1"/>
    <col min="259" max="259" width="24.88671875" style="1" customWidth="1"/>
    <col min="260" max="260" width="19" style="1" customWidth="1"/>
    <col min="261" max="261" width="9.5546875" style="1" customWidth="1"/>
    <col min="262" max="512" width="8.88671875" style="1"/>
    <col min="513" max="513" width="4.6640625" style="1" customWidth="1"/>
    <col min="514" max="514" width="37.6640625" style="1" customWidth="1"/>
    <col min="515" max="515" width="24.88671875" style="1" customWidth="1"/>
    <col min="516" max="516" width="19" style="1" customWidth="1"/>
    <col min="517" max="517" width="9.5546875" style="1" customWidth="1"/>
    <col min="518" max="768" width="8.88671875" style="1"/>
    <col min="769" max="769" width="4.6640625" style="1" customWidth="1"/>
    <col min="770" max="770" width="37.6640625" style="1" customWidth="1"/>
    <col min="771" max="771" width="24.88671875" style="1" customWidth="1"/>
    <col min="772" max="772" width="19" style="1" customWidth="1"/>
    <col min="773" max="773" width="9.5546875" style="1" customWidth="1"/>
    <col min="774" max="1024" width="8.88671875" style="1"/>
    <col min="1025" max="1025" width="4.6640625" style="1" customWidth="1"/>
    <col min="1026" max="1026" width="37.6640625" style="1" customWidth="1"/>
    <col min="1027" max="1027" width="24.88671875" style="1" customWidth="1"/>
    <col min="1028" max="1028" width="19" style="1" customWidth="1"/>
    <col min="1029" max="1029" width="9.5546875" style="1" customWidth="1"/>
    <col min="1030" max="1280" width="8.88671875" style="1"/>
    <col min="1281" max="1281" width="4.6640625" style="1" customWidth="1"/>
    <col min="1282" max="1282" width="37.6640625" style="1" customWidth="1"/>
    <col min="1283" max="1283" width="24.88671875" style="1" customWidth="1"/>
    <col min="1284" max="1284" width="19" style="1" customWidth="1"/>
    <col min="1285" max="1285" width="9.5546875" style="1" customWidth="1"/>
    <col min="1286" max="1536" width="8.88671875" style="1"/>
    <col min="1537" max="1537" width="4.6640625" style="1" customWidth="1"/>
    <col min="1538" max="1538" width="37.6640625" style="1" customWidth="1"/>
    <col min="1539" max="1539" width="24.88671875" style="1" customWidth="1"/>
    <col min="1540" max="1540" width="19" style="1" customWidth="1"/>
    <col min="1541" max="1541" width="9.5546875" style="1" customWidth="1"/>
    <col min="1542" max="1792" width="8.88671875" style="1"/>
    <col min="1793" max="1793" width="4.6640625" style="1" customWidth="1"/>
    <col min="1794" max="1794" width="37.6640625" style="1" customWidth="1"/>
    <col min="1795" max="1795" width="24.88671875" style="1" customWidth="1"/>
    <col min="1796" max="1796" width="19" style="1" customWidth="1"/>
    <col min="1797" max="1797" width="9.5546875" style="1" customWidth="1"/>
    <col min="1798" max="2048" width="8.88671875" style="1"/>
    <col min="2049" max="2049" width="4.6640625" style="1" customWidth="1"/>
    <col min="2050" max="2050" width="37.6640625" style="1" customWidth="1"/>
    <col min="2051" max="2051" width="24.88671875" style="1" customWidth="1"/>
    <col min="2052" max="2052" width="19" style="1" customWidth="1"/>
    <col min="2053" max="2053" width="9.5546875" style="1" customWidth="1"/>
    <col min="2054" max="2304" width="8.88671875" style="1"/>
    <col min="2305" max="2305" width="4.6640625" style="1" customWidth="1"/>
    <col min="2306" max="2306" width="37.6640625" style="1" customWidth="1"/>
    <col min="2307" max="2307" width="24.88671875" style="1" customWidth="1"/>
    <col min="2308" max="2308" width="19" style="1" customWidth="1"/>
    <col min="2309" max="2309" width="9.5546875" style="1" customWidth="1"/>
    <col min="2310" max="2560" width="8.88671875" style="1"/>
    <col min="2561" max="2561" width="4.6640625" style="1" customWidth="1"/>
    <col min="2562" max="2562" width="37.6640625" style="1" customWidth="1"/>
    <col min="2563" max="2563" width="24.88671875" style="1" customWidth="1"/>
    <col min="2564" max="2564" width="19" style="1" customWidth="1"/>
    <col min="2565" max="2565" width="9.5546875" style="1" customWidth="1"/>
    <col min="2566" max="2816" width="8.88671875" style="1"/>
    <col min="2817" max="2817" width="4.6640625" style="1" customWidth="1"/>
    <col min="2818" max="2818" width="37.6640625" style="1" customWidth="1"/>
    <col min="2819" max="2819" width="24.88671875" style="1" customWidth="1"/>
    <col min="2820" max="2820" width="19" style="1" customWidth="1"/>
    <col min="2821" max="2821" width="9.5546875" style="1" customWidth="1"/>
    <col min="2822" max="3072" width="8.88671875" style="1"/>
    <col min="3073" max="3073" width="4.6640625" style="1" customWidth="1"/>
    <col min="3074" max="3074" width="37.6640625" style="1" customWidth="1"/>
    <col min="3075" max="3075" width="24.88671875" style="1" customWidth="1"/>
    <col min="3076" max="3076" width="19" style="1" customWidth="1"/>
    <col min="3077" max="3077" width="9.5546875" style="1" customWidth="1"/>
    <col min="3078" max="3328" width="8.88671875" style="1"/>
    <col min="3329" max="3329" width="4.6640625" style="1" customWidth="1"/>
    <col min="3330" max="3330" width="37.6640625" style="1" customWidth="1"/>
    <col min="3331" max="3331" width="24.88671875" style="1" customWidth="1"/>
    <col min="3332" max="3332" width="19" style="1" customWidth="1"/>
    <col min="3333" max="3333" width="9.5546875" style="1" customWidth="1"/>
    <col min="3334" max="3584" width="8.88671875" style="1"/>
    <col min="3585" max="3585" width="4.6640625" style="1" customWidth="1"/>
    <col min="3586" max="3586" width="37.6640625" style="1" customWidth="1"/>
    <col min="3587" max="3587" width="24.88671875" style="1" customWidth="1"/>
    <col min="3588" max="3588" width="19" style="1" customWidth="1"/>
    <col min="3589" max="3589" width="9.5546875" style="1" customWidth="1"/>
    <col min="3590" max="3840" width="8.88671875" style="1"/>
    <col min="3841" max="3841" width="4.6640625" style="1" customWidth="1"/>
    <col min="3842" max="3842" width="37.6640625" style="1" customWidth="1"/>
    <col min="3843" max="3843" width="24.88671875" style="1" customWidth="1"/>
    <col min="3844" max="3844" width="19" style="1" customWidth="1"/>
    <col min="3845" max="3845" width="9.5546875" style="1" customWidth="1"/>
    <col min="3846" max="4096" width="8.88671875" style="1"/>
    <col min="4097" max="4097" width="4.6640625" style="1" customWidth="1"/>
    <col min="4098" max="4098" width="37.6640625" style="1" customWidth="1"/>
    <col min="4099" max="4099" width="24.88671875" style="1" customWidth="1"/>
    <col min="4100" max="4100" width="19" style="1" customWidth="1"/>
    <col min="4101" max="4101" width="9.5546875" style="1" customWidth="1"/>
    <col min="4102" max="4352" width="8.88671875" style="1"/>
    <col min="4353" max="4353" width="4.6640625" style="1" customWidth="1"/>
    <col min="4354" max="4354" width="37.6640625" style="1" customWidth="1"/>
    <col min="4355" max="4355" width="24.88671875" style="1" customWidth="1"/>
    <col min="4356" max="4356" width="19" style="1" customWidth="1"/>
    <col min="4357" max="4357" width="9.5546875" style="1" customWidth="1"/>
    <col min="4358" max="4608" width="8.88671875" style="1"/>
    <col min="4609" max="4609" width="4.6640625" style="1" customWidth="1"/>
    <col min="4610" max="4610" width="37.6640625" style="1" customWidth="1"/>
    <col min="4611" max="4611" width="24.88671875" style="1" customWidth="1"/>
    <col min="4612" max="4612" width="19" style="1" customWidth="1"/>
    <col min="4613" max="4613" width="9.5546875" style="1" customWidth="1"/>
    <col min="4614" max="4864" width="8.88671875" style="1"/>
    <col min="4865" max="4865" width="4.6640625" style="1" customWidth="1"/>
    <col min="4866" max="4866" width="37.6640625" style="1" customWidth="1"/>
    <col min="4867" max="4867" width="24.88671875" style="1" customWidth="1"/>
    <col min="4868" max="4868" width="19" style="1" customWidth="1"/>
    <col min="4869" max="4869" width="9.5546875" style="1" customWidth="1"/>
    <col min="4870" max="5120" width="8.88671875" style="1"/>
    <col min="5121" max="5121" width="4.6640625" style="1" customWidth="1"/>
    <col min="5122" max="5122" width="37.6640625" style="1" customWidth="1"/>
    <col min="5123" max="5123" width="24.88671875" style="1" customWidth="1"/>
    <col min="5124" max="5124" width="19" style="1" customWidth="1"/>
    <col min="5125" max="5125" width="9.5546875" style="1" customWidth="1"/>
    <col min="5126" max="5376" width="8.88671875" style="1"/>
    <col min="5377" max="5377" width="4.6640625" style="1" customWidth="1"/>
    <col min="5378" max="5378" width="37.6640625" style="1" customWidth="1"/>
    <col min="5379" max="5379" width="24.88671875" style="1" customWidth="1"/>
    <col min="5380" max="5380" width="19" style="1" customWidth="1"/>
    <col min="5381" max="5381" width="9.5546875" style="1" customWidth="1"/>
    <col min="5382" max="5632" width="8.88671875" style="1"/>
    <col min="5633" max="5633" width="4.6640625" style="1" customWidth="1"/>
    <col min="5634" max="5634" width="37.6640625" style="1" customWidth="1"/>
    <col min="5635" max="5635" width="24.88671875" style="1" customWidth="1"/>
    <col min="5636" max="5636" width="19" style="1" customWidth="1"/>
    <col min="5637" max="5637" width="9.5546875" style="1" customWidth="1"/>
    <col min="5638" max="5888" width="8.88671875" style="1"/>
    <col min="5889" max="5889" width="4.6640625" style="1" customWidth="1"/>
    <col min="5890" max="5890" width="37.6640625" style="1" customWidth="1"/>
    <col min="5891" max="5891" width="24.88671875" style="1" customWidth="1"/>
    <col min="5892" max="5892" width="19" style="1" customWidth="1"/>
    <col min="5893" max="5893" width="9.5546875" style="1" customWidth="1"/>
    <col min="5894" max="6144" width="8.88671875" style="1"/>
    <col min="6145" max="6145" width="4.6640625" style="1" customWidth="1"/>
    <col min="6146" max="6146" width="37.6640625" style="1" customWidth="1"/>
    <col min="6147" max="6147" width="24.88671875" style="1" customWidth="1"/>
    <col min="6148" max="6148" width="19" style="1" customWidth="1"/>
    <col min="6149" max="6149" width="9.5546875" style="1" customWidth="1"/>
    <col min="6150" max="6400" width="8.88671875" style="1"/>
    <col min="6401" max="6401" width="4.6640625" style="1" customWidth="1"/>
    <col min="6402" max="6402" width="37.6640625" style="1" customWidth="1"/>
    <col min="6403" max="6403" width="24.88671875" style="1" customWidth="1"/>
    <col min="6404" max="6404" width="19" style="1" customWidth="1"/>
    <col min="6405" max="6405" width="9.5546875" style="1" customWidth="1"/>
    <col min="6406" max="6656" width="8.88671875" style="1"/>
    <col min="6657" max="6657" width="4.6640625" style="1" customWidth="1"/>
    <col min="6658" max="6658" width="37.6640625" style="1" customWidth="1"/>
    <col min="6659" max="6659" width="24.88671875" style="1" customWidth="1"/>
    <col min="6660" max="6660" width="19" style="1" customWidth="1"/>
    <col min="6661" max="6661" width="9.5546875" style="1" customWidth="1"/>
    <col min="6662" max="6912" width="8.88671875" style="1"/>
    <col min="6913" max="6913" width="4.6640625" style="1" customWidth="1"/>
    <col min="6914" max="6914" width="37.6640625" style="1" customWidth="1"/>
    <col min="6915" max="6915" width="24.88671875" style="1" customWidth="1"/>
    <col min="6916" max="6916" width="19" style="1" customWidth="1"/>
    <col min="6917" max="6917" width="9.5546875" style="1" customWidth="1"/>
    <col min="6918" max="7168" width="8.88671875" style="1"/>
    <col min="7169" max="7169" width="4.6640625" style="1" customWidth="1"/>
    <col min="7170" max="7170" width="37.6640625" style="1" customWidth="1"/>
    <col min="7171" max="7171" width="24.88671875" style="1" customWidth="1"/>
    <col min="7172" max="7172" width="19" style="1" customWidth="1"/>
    <col min="7173" max="7173" width="9.5546875" style="1" customWidth="1"/>
    <col min="7174" max="7424" width="8.88671875" style="1"/>
    <col min="7425" max="7425" width="4.6640625" style="1" customWidth="1"/>
    <col min="7426" max="7426" width="37.6640625" style="1" customWidth="1"/>
    <col min="7427" max="7427" width="24.88671875" style="1" customWidth="1"/>
    <col min="7428" max="7428" width="19" style="1" customWidth="1"/>
    <col min="7429" max="7429" width="9.5546875" style="1" customWidth="1"/>
    <col min="7430" max="7680" width="8.88671875" style="1"/>
    <col min="7681" max="7681" width="4.6640625" style="1" customWidth="1"/>
    <col min="7682" max="7682" width="37.6640625" style="1" customWidth="1"/>
    <col min="7683" max="7683" width="24.88671875" style="1" customWidth="1"/>
    <col min="7684" max="7684" width="19" style="1" customWidth="1"/>
    <col min="7685" max="7685" width="9.5546875" style="1" customWidth="1"/>
    <col min="7686" max="7936" width="8.88671875" style="1"/>
    <col min="7937" max="7937" width="4.6640625" style="1" customWidth="1"/>
    <col min="7938" max="7938" width="37.6640625" style="1" customWidth="1"/>
    <col min="7939" max="7939" width="24.88671875" style="1" customWidth="1"/>
    <col min="7940" max="7940" width="19" style="1" customWidth="1"/>
    <col min="7941" max="7941" width="9.5546875" style="1" customWidth="1"/>
    <col min="7942" max="8192" width="8.88671875" style="1"/>
    <col min="8193" max="8193" width="4.6640625" style="1" customWidth="1"/>
    <col min="8194" max="8194" width="37.6640625" style="1" customWidth="1"/>
    <col min="8195" max="8195" width="24.88671875" style="1" customWidth="1"/>
    <col min="8196" max="8196" width="19" style="1" customWidth="1"/>
    <col min="8197" max="8197" width="9.5546875" style="1" customWidth="1"/>
    <col min="8198" max="8448" width="8.88671875" style="1"/>
    <col min="8449" max="8449" width="4.6640625" style="1" customWidth="1"/>
    <col min="8450" max="8450" width="37.6640625" style="1" customWidth="1"/>
    <col min="8451" max="8451" width="24.88671875" style="1" customWidth="1"/>
    <col min="8452" max="8452" width="19" style="1" customWidth="1"/>
    <col min="8453" max="8453" width="9.5546875" style="1" customWidth="1"/>
    <col min="8454" max="8704" width="8.88671875" style="1"/>
    <col min="8705" max="8705" width="4.6640625" style="1" customWidth="1"/>
    <col min="8706" max="8706" width="37.6640625" style="1" customWidth="1"/>
    <col min="8707" max="8707" width="24.88671875" style="1" customWidth="1"/>
    <col min="8708" max="8708" width="19" style="1" customWidth="1"/>
    <col min="8709" max="8709" width="9.5546875" style="1" customWidth="1"/>
    <col min="8710" max="8960" width="8.88671875" style="1"/>
    <col min="8961" max="8961" width="4.6640625" style="1" customWidth="1"/>
    <col min="8962" max="8962" width="37.6640625" style="1" customWidth="1"/>
    <col min="8963" max="8963" width="24.88671875" style="1" customWidth="1"/>
    <col min="8964" max="8964" width="19" style="1" customWidth="1"/>
    <col min="8965" max="8965" width="9.5546875" style="1" customWidth="1"/>
    <col min="8966" max="9216" width="8.88671875" style="1"/>
    <col min="9217" max="9217" width="4.6640625" style="1" customWidth="1"/>
    <col min="9218" max="9218" width="37.6640625" style="1" customWidth="1"/>
    <col min="9219" max="9219" width="24.88671875" style="1" customWidth="1"/>
    <col min="9220" max="9220" width="19" style="1" customWidth="1"/>
    <col min="9221" max="9221" width="9.5546875" style="1" customWidth="1"/>
    <col min="9222" max="9472" width="8.88671875" style="1"/>
    <col min="9473" max="9473" width="4.6640625" style="1" customWidth="1"/>
    <col min="9474" max="9474" width="37.6640625" style="1" customWidth="1"/>
    <col min="9475" max="9475" width="24.88671875" style="1" customWidth="1"/>
    <col min="9476" max="9476" width="19" style="1" customWidth="1"/>
    <col min="9477" max="9477" width="9.5546875" style="1" customWidth="1"/>
    <col min="9478" max="9728" width="8.88671875" style="1"/>
    <col min="9729" max="9729" width="4.6640625" style="1" customWidth="1"/>
    <col min="9730" max="9730" width="37.6640625" style="1" customWidth="1"/>
    <col min="9731" max="9731" width="24.88671875" style="1" customWidth="1"/>
    <col min="9732" max="9732" width="19" style="1" customWidth="1"/>
    <col min="9733" max="9733" width="9.5546875" style="1" customWidth="1"/>
    <col min="9734" max="9984" width="8.88671875" style="1"/>
    <col min="9985" max="9985" width="4.6640625" style="1" customWidth="1"/>
    <col min="9986" max="9986" width="37.6640625" style="1" customWidth="1"/>
    <col min="9987" max="9987" width="24.88671875" style="1" customWidth="1"/>
    <col min="9988" max="9988" width="19" style="1" customWidth="1"/>
    <col min="9989" max="9989" width="9.5546875" style="1" customWidth="1"/>
    <col min="9990" max="10240" width="8.88671875" style="1"/>
    <col min="10241" max="10241" width="4.6640625" style="1" customWidth="1"/>
    <col min="10242" max="10242" width="37.6640625" style="1" customWidth="1"/>
    <col min="10243" max="10243" width="24.88671875" style="1" customWidth="1"/>
    <col min="10244" max="10244" width="19" style="1" customWidth="1"/>
    <col min="10245" max="10245" width="9.5546875" style="1" customWidth="1"/>
    <col min="10246" max="10496" width="8.88671875" style="1"/>
    <col min="10497" max="10497" width="4.6640625" style="1" customWidth="1"/>
    <col min="10498" max="10498" width="37.6640625" style="1" customWidth="1"/>
    <col min="10499" max="10499" width="24.88671875" style="1" customWidth="1"/>
    <col min="10500" max="10500" width="19" style="1" customWidth="1"/>
    <col min="10501" max="10501" width="9.5546875" style="1" customWidth="1"/>
    <col min="10502" max="10752" width="8.88671875" style="1"/>
    <col min="10753" max="10753" width="4.6640625" style="1" customWidth="1"/>
    <col min="10754" max="10754" width="37.6640625" style="1" customWidth="1"/>
    <col min="10755" max="10755" width="24.88671875" style="1" customWidth="1"/>
    <col min="10756" max="10756" width="19" style="1" customWidth="1"/>
    <col min="10757" max="10757" width="9.5546875" style="1" customWidth="1"/>
    <col min="10758" max="11008" width="8.88671875" style="1"/>
    <col min="11009" max="11009" width="4.6640625" style="1" customWidth="1"/>
    <col min="11010" max="11010" width="37.6640625" style="1" customWidth="1"/>
    <col min="11011" max="11011" width="24.88671875" style="1" customWidth="1"/>
    <col min="11012" max="11012" width="19" style="1" customWidth="1"/>
    <col min="11013" max="11013" width="9.5546875" style="1" customWidth="1"/>
    <col min="11014" max="11264" width="8.88671875" style="1"/>
    <col min="11265" max="11265" width="4.6640625" style="1" customWidth="1"/>
    <col min="11266" max="11266" width="37.6640625" style="1" customWidth="1"/>
    <col min="11267" max="11267" width="24.88671875" style="1" customWidth="1"/>
    <col min="11268" max="11268" width="19" style="1" customWidth="1"/>
    <col min="11269" max="11269" width="9.5546875" style="1" customWidth="1"/>
    <col min="11270" max="11520" width="8.88671875" style="1"/>
    <col min="11521" max="11521" width="4.6640625" style="1" customWidth="1"/>
    <col min="11522" max="11522" width="37.6640625" style="1" customWidth="1"/>
    <col min="11523" max="11523" width="24.88671875" style="1" customWidth="1"/>
    <col min="11524" max="11524" width="19" style="1" customWidth="1"/>
    <col min="11525" max="11525" width="9.5546875" style="1" customWidth="1"/>
    <col min="11526" max="11776" width="8.88671875" style="1"/>
    <col min="11777" max="11777" width="4.6640625" style="1" customWidth="1"/>
    <col min="11778" max="11778" width="37.6640625" style="1" customWidth="1"/>
    <col min="11779" max="11779" width="24.88671875" style="1" customWidth="1"/>
    <col min="11780" max="11780" width="19" style="1" customWidth="1"/>
    <col min="11781" max="11781" width="9.5546875" style="1" customWidth="1"/>
    <col min="11782" max="12032" width="8.88671875" style="1"/>
    <col min="12033" max="12033" width="4.6640625" style="1" customWidth="1"/>
    <col min="12034" max="12034" width="37.6640625" style="1" customWidth="1"/>
    <col min="12035" max="12035" width="24.88671875" style="1" customWidth="1"/>
    <col min="12036" max="12036" width="19" style="1" customWidth="1"/>
    <col min="12037" max="12037" width="9.5546875" style="1" customWidth="1"/>
    <col min="12038" max="12288" width="8.88671875" style="1"/>
    <col min="12289" max="12289" width="4.6640625" style="1" customWidth="1"/>
    <col min="12290" max="12290" width="37.6640625" style="1" customWidth="1"/>
    <col min="12291" max="12291" width="24.88671875" style="1" customWidth="1"/>
    <col min="12292" max="12292" width="19" style="1" customWidth="1"/>
    <col min="12293" max="12293" width="9.5546875" style="1" customWidth="1"/>
    <col min="12294" max="12544" width="8.88671875" style="1"/>
    <col min="12545" max="12545" width="4.6640625" style="1" customWidth="1"/>
    <col min="12546" max="12546" width="37.6640625" style="1" customWidth="1"/>
    <col min="12547" max="12547" width="24.88671875" style="1" customWidth="1"/>
    <col min="12548" max="12548" width="19" style="1" customWidth="1"/>
    <col min="12549" max="12549" width="9.5546875" style="1" customWidth="1"/>
    <col min="12550" max="12800" width="8.88671875" style="1"/>
    <col min="12801" max="12801" width="4.6640625" style="1" customWidth="1"/>
    <col min="12802" max="12802" width="37.6640625" style="1" customWidth="1"/>
    <col min="12803" max="12803" width="24.88671875" style="1" customWidth="1"/>
    <col min="12804" max="12804" width="19" style="1" customWidth="1"/>
    <col min="12805" max="12805" width="9.5546875" style="1" customWidth="1"/>
    <col min="12806" max="13056" width="8.88671875" style="1"/>
    <col min="13057" max="13057" width="4.6640625" style="1" customWidth="1"/>
    <col min="13058" max="13058" width="37.6640625" style="1" customWidth="1"/>
    <col min="13059" max="13059" width="24.88671875" style="1" customWidth="1"/>
    <col min="13060" max="13060" width="19" style="1" customWidth="1"/>
    <col min="13061" max="13061" width="9.5546875" style="1" customWidth="1"/>
    <col min="13062" max="13312" width="8.88671875" style="1"/>
    <col min="13313" max="13313" width="4.6640625" style="1" customWidth="1"/>
    <col min="13314" max="13314" width="37.6640625" style="1" customWidth="1"/>
    <col min="13315" max="13315" width="24.88671875" style="1" customWidth="1"/>
    <col min="13316" max="13316" width="19" style="1" customWidth="1"/>
    <col min="13317" max="13317" width="9.5546875" style="1" customWidth="1"/>
    <col min="13318" max="13568" width="8.88671875" style="1"/>
    <col min="13569" max="13569" width="4.6640625" style="1" customWidth="1"/>
    <col min="13570" max="13570" width="37.6640625" style="1" customWidth="1"/>
    <col min="13571" max="13571" width="24.88671875" style="1" customWidth="1"/>
    <col min="13572" max="13572" width="19" style="1" customWidth="1"/>
    <col min="13573" max="13573" width="9.5546875" style="1" customWidth="1"/>
    <col min="13574" max="13824" width="8.88671875" style="1"/>
    <col min="13825" max="13825" width="4.6640625" style="1" customWidth="1"/>
    <col min="13826" max="13826" width="37.6640625" style="1" customWidth="1"/>
    <col min="13827" max="13827" width="24.88671875" style="1" customWidth="1"/>
    <col min="13828" max="13828" width="19" style="1" customWidth="1"/>
    <col min="13829" max="13829" width="9.5546875" style="1" customWidth="1"/>
    <col min="13830" max="14080" width="8.88671875" style="1"/>
    <col min="14081" max="14081" width="4.6640625" style="1" customWidth="1"/>
    <col min="14082" max="14082" width="37.6640625" style="1" customWidth="1"/>
    <col min="14083" max="14083" width="24.88671875" style="1" customWidth="1"/>
    <col min="14084" max="14084" width="19" style="1" customWidth="1"/>
    <col min="14085" max="14085" width="9.5546875" style="1" customWidth="1"/>
    <col min="14086" max="14336" width="8.88671875" style="1"/>
    <col min="14337" max="14337" width="4.6640625" style="1" customWidth="1"/>
    <col min="14338" max="14338" width="37.6640625" style="1" customWidth="1"/>
    <col min="14339" max="14339" width="24.88671875" style="1" customWidth="1"/>
    <col min="14340" max="14340" width="19" style="1" customWidth="1"/>
    <col min="14341" max="14341" width="9.5546875" style="1" customWidth="1"/>
    <col min="14342" max="14592" width="8.88671875" style="1"/>
    <col min="14593" max="14593" width="4.6640625" style="1" customWidth="1"/>
    <col min="14594" max="14594" width="37.6640625" style="1" customWidth="1"/>
    <col min="14595" max="14595" width="24.88671875" style="1" customWidth="1"/>
    <col min="14596" max="14596" width="19" style="1" customWidth="1"/>
    <col min="14597" max="14597" width="9.5546875" style="1" customWidth="1"/>
    <col min="14598" max="14848" width="8.88671875" style="1"/>
    <col min="14849" max="14849" width="4.6640625" style="1" customWidth="1"/>
    <col min="14850" max="14850" width="37.6640625" style="1" customWidth="1"/>
    <col min="14851" max="14851" width="24.88671875" style="1" customWidth="1"/>
    <col min="14852" max="14852" width="19" style="1" customWidth="1"/>
    <col min="14853" max="14853" width="9.5546875" style="1" customWidth="1"/>
    <col min="14854" max="15104" width="8.88671875" style="1"/>
    <col min="15105" max="15105" width="4.6640625" style="1" customWidth="1"/>
    <col min="15106" max="15106" width="37.6640625" style="1" customWidth="1"/>
    <col min="15107" max="15107" width="24.88671875" style="1" customWidth="1"/>
    <col min="15108" max="15108" width="19" style="1" customWidth="1"/>
    <col min="15109" max="15109" width="9.5546875" style="1" customWidth="1"/>
    <col min="15110" max="15360" width="8.88671875" style="1"/>
    <col min="15361" max="15361" width="4.6640625" style="1" customWidth="1"/>
    <col min="15362" max="15362" width="37.6640625" style="1" customWidth="1"/>
    <col min="15363" max="15363" width="24.88671875" style="1" customWidth="1"/>
    <col min="15364" max="15364" width="19" style="1" customWidth="1"/>
    <col min="15365" max="15365" width="9.5546875" style="1" customWidth="1"/>
    <col min="15366" max="15616" width="8.88671875" style="1"/>
    <col min="15617" max="15617" width="4.6640625" style="1" customWidth="1"/>
    <col min="15618" max="15618" width="37.6640625" style="1" customWidth="1"/>
    <col min="15619" max="15619" width="24.88671875" style="1" customWidth="1"/>
    <col min="15620" max="15620" width="19" style="1" customWidth="1"/>
    <col min="15621" max="15621" width="9.5546875" style="1" customWidth="1"/>
    <col min="15622" max="15872" width="8.88671875" style="1"/>
    <col min="15873" max="15873" width="4.6640625" style="1" customWidth="1"/>
    <col min="15874" max="15874" width="37.6640625" style="1" customWidth="1"/>
    <col min="15875" max="15875" width="24.88671875" style="1" customWidth="1"/>
    <col min="15876" max="15876" width="19" style="1" customWidth="1"/>
    <col min="15877" max="15877" width="9.5546875" style="1" customWidth="1"/>
    <col min="15878" max="16128" width="8.88671875" style="1"/>
    <col min="16129" max="16129" width="4.6640625" style="1" customWidth="1"/>
    <col min="16130" max="16130" width="37.6640625" style="1" customWidth="1"/>
    <col min="16131" max="16131" width="24.88671875" style="1" customWidth="1"/>
    <col min="16132" max="16132" width="19" style="1" customWidth="1"/>
    <col min="16133" max="16133" width="9.5546875" style="1" customWidth="1"/>
    <col min="16134" max="16384" width="8.88671875" style="1"/>
  </cols>
  <sheetData>
    <row r="2" spans="1:7">
      <c r="B2" s="2"/>
      <c r="C2" s="2" t="s">
        <v>0</v>
      </c>
      <c r="D2" s="2"/>
    </row>
    <row r="3" spans="1:7">
      <c r="B3" s="2" t="s">
        <v>1</v>
      </c>
      <c r="C3" s="2"/>
      <c r="D3" s="2"/>
    </row>
    <row r="4" spans="1:7">
      <c r="B4" s="2"/>
      <c r="C4" s="2"/>
      <c r="D4" s="2"/>
    </row>
    <row r="5" spans="1:7" ht="15.6">
      <c r="B5" s="3" t="s">
        <v>145</v>
      </c>
      <c r="C5" s="3"/>
      <c r="D5" s="4"/>
    </row>
    <row r="6" spans="1:7" ht="7.5" customHeight="1">
      <c r="B6" s="4"/>
      <c r="C6" s="4"/>
      <c r="D6" s="4"/>
    </row>
    <row r="7" spans="1:7" ht="91.8" customHeight="1">
      <c r="A7" s="5" t="s">
        <v>3</v>
      </c>
      <c r="B7" s="5" t="s">
        <v>4</v>
      </c>
      <c r="C7" s="6" t="s">
        <v>5</v>
      </c>
      <c r="D7" s="6"/>
      <c r="E7" s="5" t="s">
        <v>6</v>
      </c>
      <c r="F7" s="7" t="s">
        <v>7</v>
      </c>
    </row>
    <row r="8" spans="1:7" ht="25.5" customHeight="1">
      <c r="A8" s="5"/>
      <c r="B8" s="5" t="s">
        <v>8</v>
      </c>
      <c r="C8" s="5">
        <f>[1]Расчет!D78</f>
        <v>478.09999999999997</v>
      </c>
      <c r="D8" s="5"/>
      <c r="E8" s="8">
        <f>[1]Расчет!E78+[1]Расчет!F78+[1]Расчет!H78+[1]Расчет!I78+[1]Расчет!J78</f>
        <v>75310.846558241479</v>
      </c>
      <c r="F8" s="10">
        <f>[1]Расчет!O78</f>
        <v>13.12675984073093</v>
      </c>
    </row>
    <row r="9" spans="1:7">
      <c r="A9" s="11" t="s">
        <v>9</v>
      </c>
      <c r="B9" s="12"/>
      <c r="C9" s="12"/>
      <c r="D9" s="12"/>
      <c r="E9" s="13"/>
      <c r="F9" s="13"/>
      <c r="G9" s="14"/>
    </row>
    <row r="10" spans="1:7">
      <c r="A10" s="15" t="s">
        <v>10</v>
      </c>
      <c r="B10" s="16"/>
      <c r="C10" s="16"/>
      <c r="D10" s="16"/>
      <c r="E10" s="17">
        <f>[1]калькул.!K42</f>
        <v>6157.9608308427478</v>
      </c>
      <c r="F10" s="18">
        <f>E10/C8/12</f>
        <v>1.0733390557837879</v>
      </c>
      <c r="G10" s="14"/>
    </row>
    <row r="11" spans="1:7" ht="26.4">
      <c r="A11" s="19" t="s">
        <v>11</v>
      </c>
      <c r="B11" s="20" t="s">
        <v>12</v>
      </c>
      <c r="C11" s="21" t="s">
        <v>13</v>
      </c>
      <c r="D11" s="22"/>
      <c r="E11" s="13"/>
      <c r="F11" s="13"/>
      <c r="G11" s="14"/>
    </row>
    <row r="12" spans="1:7" ht="15" customHeight="1">
      <c r="A12" s="24" t="s">
        <v>14</v>
      </c>
      <c r="B12" s="25" t="s">
        <v>15</v>
      </c>
      <c r="C12" s="26" t="s">
        <v>16</v>
      </c>
      <c r="D12" s="27"/>
      <c r="E12" s="13"/>
      <c r="F12" s="13"/>
      <c r="G12" s="14"/>
    </row>
    <row r="13" spans="1:7" ht="12" customHeight="1">
      <c r="A13" s="19" t="s">
        <v>17</v>
      </c>
      <c r="B13" s="28" t="s">
        <v>18</v>
      </c>
      <c r="C13" s="29" t="s">
        <v>19</v>
      </c>
      <c r="D13" s="21"/>
      <c r="E13" s="13"/>
      <c r="F13" s="13"/>
      <c r="G13" s="14"/>
    </row>
    <row r="14" spans="1:7" ht="26.4">
      <c r="A14" s="24" t="s">
        <v>20</v>
      </c>
      <c r="B14" s="25" t="s">
        <v>21</v>
      </c>
      <c r="C14" s="21" t="s">
        <v>16</v>
      </c>
      <c r="D14" s="22"/>
      <c r="E14" s="13"/>
      <c r="F14" s="13"/>
      <c r="G14" s="14"/>
    </row>
    <row r="15" spans="1:7" ht="26.4">
      <c r="A15" s="19" t="s">
        <v>22</v>
      </c>
      <c r="B15" s="20" t="s">
        <v>23</v>
      </c>
      <c r="C15" s="21" t="s">
        <v>24</v>
      </c>
      <c r="D15" s="22"/>
      <c r="E15" s="13"/>
      <c r="F15" s="13"/>
      <c r="G15" s="14"/>
    </row>
    <row r="16" spans="1:7">
      <c r="A16" s="24" t="s">
        <v>25</v>
      </c>
      <c r="B16" s="25" t="s">
        <v>26</v>
      </c>
      <c r="C16" s="30" t="s">
        <v>24</v>
      </c>
      <c r="D16" s="31"/>
      <c r="E16" s="13"/>
      <c r="F16" s="13"/>
      <c r="G16" s="14"/>
    </row>
    <row r="17" spans="1:7" ht="26.4">
      <c r="A17" s="19" t="s">
        <v>27</v>
      </c>
      <c r="B17" s="20" t="s">
        <v>28</v>
      </c>
      <c r="C17" s="21" t="s">
        <v>24</v>
      </c>
      <c r="D17" s="22"/>
      <c r="E17" s="13"/>
      <c r="F17" s="13"/>
      <c r="G17" s="14"/>
    </row>
    <row r="18" spans="1:7">
      <c r="A18" s="19" t="s">
        <v>29</v>
      </c>
      <c r="B18" s="20"/>
      <c r="C18" s="32"/>
      <c r="D18" s="33"/>
      <c r="E18" s="13"/>
      <c r="F18" s="13"/>
      <c r="G18" s="14"/>
    </row>
    <row r="19" spans="1:7">
      <c r="A19" s="34" t="s">
        <v>30</v>
      </c>
      <c r="B19" s="35"/>
      <c r="C19" s="35"/>
      <c r="D19" s="35"/>
      <c r="E19" s="89">
        <f>SUM(E20:E23)</f>
        <v>10989.174546874958</v>
      </c>
      <c r="F19" s="18">
        <f>E19/C8/12</f>
        <v>1.9154246926854492</v>
      </c>
      <c r="G19" s="14"/>
    </row>
    <row r="20" spans="1:7">
      <c r="A20" s="36" t="s">
        <v>31</v>
      </c>
      <c r="B20" s="25" t="s">
        <v>32</v>
      </c>
      <c r="C20" s="37" t="s">
        <v>19</v>
      </c>
      <c r="D20" s="38"/>
      <c r="E20" s="89">
        <f>[1]Расчет!E78</f>
        <v>8575.1498219665846</v>
      </c>
      <c r="F20" s="18">
        <f>E20/C8/12</f>
        <v>1.4946576417009316</v>
      </c>
      <c r="G20" s="14"/>
    </row>
    <row r="21" spans="1:7">
      <c r="A21" s="19" t="s">
        <v>33</v>
      </c>
      <c r="B21" s="20" t="s">
        <v>34</v>
      </c>
      <c r="C21" s="39" t="s">
        <v>19</v>
      </c>
      <c r="D21" s="40"/>
      <c r="E21" s="89">
        <v>0</v>
      </c>
      <c r="F21" s="18">
        <f>E21/C8/12</f>
        <v>0</v>
      </c>
      <c r="G21" s="14"/>
    </row>
    <row r="22" spans="1:7">
      <c r="A22" s="24" t="s">
        <v>35</v>
      </c>
      <c r="B22" s="28" t="s">
        <v>36</v>
      </c>
      <c r="C22" s="41" t="s">
        <v>19</v>
      </c>
      <c r="D22" s="42"/>
      <c r="E22" s="89">
        <f>[1]Расчет!F78</f>
        <v>2414.0247249083727</v>
      </c>
      <c r="F22" s="18">
        <f>E22/C8/12</f>
        <v>0.42076705098451733</v>
      </c>
      <c r="G22" s="14"/>
    </row>
    <row r="23" spans="1:7">
      <c r="A23" s="19" t="s">
        <v>37</v>
      </c>
      <c r="B23" s="25" t="s">
        <v>38</v>
      </c>
      <c r="C23" s="43"/>
      <c r="D23" s="20"/>
      <c r="E23" s="13"/>
      <c r="F23" s="13"/>
      <c r="G23" s="14"/>
    </row>
    <row r="24" spans="1:7">
      <c r="A24" s="44" t="s">
        <v>39</v>
      </c>
      <c r="B24" s="45"/>
      <c r="C24" s="45"/>
      <c r="D24" s="45"/>
      <c r="E24" s="89">
        <v>3747.14</v>
      </c>
      <c r="F24" s="18">
        <f>E24/C8/12</f>
        <v>0.65313044690789934</v>
      </c>
      <c r="G24" s="14"/>
    </row>
    <row r="25" spans="1:7" ht="24.6" customHeight="1">
      <c r="A25" s="19" t="s">
        <v>40</v>
      </c>
      <c r="B25" s="33" t="s">
        <v>137</v>
      </c>
      <c r="C25" s="21" t="s">
        <v>42</v>
      </c>
      <c r="D25" s="22"/>
      <c r="E25" s="13"/>
      <c r="F25" s="13"/>
      <c r="G25" s="14"/>
    </row>
    <row r="26" spans="1:7" ht="29.25" customHeight="1">
      <c r="A26" s="24" t="s">
        <v>43</v>
      </c>
      <c r="B26" s="46" t="s">
        <v>44</v>
      </c>
      <c r="C26" s="30" t="s">
        <v>19</v>
      </c>
      <c r="D26" s="31"/>
      <c r="E26" s="13"/>
      <c r="F26" s="13"/>
      <c r="G26" s="14"/>
    </row>
    <row r="27" spans="1:7" ht="66" customHeight="1">
      <c r="A27" s="19" t="s">
        <v>45</v>
      </c>
      <c r="B27" s="276" t="s">
        <v>202</v>
      </c>
      <c r="C27" s="21" t="s">
        <v>47</v>
      </c>
      <c r="D27" s="22"/>
      <c r="E27" s="13"/>
      <c r="F27" s="13"/>
      <c r="G27" s="14"/>
    </row>
    <row r="28" spans="1:7">
      <c r="A28" s="19"/>
      <c r="B28" s="20"/>
      <c r="C28" s="49"/>
      <c r="D28" s="20"/>
      <c r="E28" s="13"/>
      <c r="F28" s="13"/>
      <c r="G28" s="14"/>
    </row>
    <row r="29" spans="1:7">
      <c r="A29" s="44" t="s">
        <v>52</v>
      </c>
      <c r="B29" s="45"/>
      <c r="C29" s="45"/>
      <c r="D29" s="45"/>
      <c r="E29" s="89">
        <v>7494.27</v>
      </c>
      <c r="F29" s="18">
        <f>E29/C8/12</f>
        <v>1.306259150805271</v>
      </c>
      <c r="G29" s="14"/>
    </row>
    <row r="30" spans="1:7" ht="78.75" customHeight="1">
      <c r="A30" s="19" t="s">
        <v>48</v>
      </c>
      <c r="B30" s="50" t="s">
        <v>127</v>
      </c>
      <c r="C30" s="21" t="s">
        <v>55</v>
      </c>
      <c r="D30" s="22"/>
      <c r="E30" s="13"/>
      <c r="F30" s="13"/>
      <c r="G30" s="14"/>
    </row>
    <row r="31" spans="1:7" ht="26.4">
      <c r="A31" s="19" t="s">
        <v>51</v>
      </c>
      <c r="B31" s="50" t="s">
        <v>63</v>
      </c>
      <c r="C31" s="21" t="s">
        <v>64</v>
      </c>
      <c r="D31" s="22"/>
      <c r="E31" s="13"/>
      <c r="F31" s="13"/>
      <c r="G31" s="14"/>
    </row>
    <row r="32" spans="1:7" ht="27.75" customHeight="1">
      <c r="A32" s="24" t="s">
        <v>53</v>
      </c>
      <c r="B32" s="51" t="s">
        <v>66</v>
      </c>
      <c r="C32" s="52" t="s">
        <v>67</v>
      </c>
      <c r="D32" s="53"/>
      <c r="E32" s="13"/>
      <c r="F32" s="13"/>
      <c r="G32" s="14"/>
    </row>
    <row r="33" spans="1:7">
      <c r="A33" s="19"/>
      <c r="B33" s="28"/>
      <c r="C33" s="49"/>
      <c r="D33" s="20"/>
      <c r="E33" s="13"/>
      <c r="F33" s="13"/>
      <c r="G33" s="14"/>
    </row>
    <row r="34" spans="1:7">
      <c r="A34" s="44" t="s">
        <v>69</v>
      </c>
      <c r="B34" s="45"/>
      <c r="C34" s="45"/>
      <c r="D34" s="45"/>
      <c r="E34" s="13">
        <v>4056.4</v>
      </c>
      <c r="F34" s="18">
        <f>E34/C8/12</f>
        <v>0.70703479049013473</v>
      </c>
      <c r="G34" s="14"/>
    </row>
    <row r="35" spans="1:7" ht="41.4" customHeight="1">
      <c r="A35" s="54" t="s">
        <v>56</v>
      </c>
      <c r="B35" s="50" t="s">
        <v>71</v>
      </c>
      <c r="C35" s="21" t="s">
        <v>203</v>
      </c>
      <c r="D35" s="22"/>
      <c r="E35" s="13"/>
      <c r="F35" s="13"/>
      <c r="G35" s="14"/>
    </row>
    <row r="36" spans="1:7" ht="69" customHeight="1">
      <c r="A36" s="54" t="s">
        <v>59</v>
      </c>
      <c r="B36" s="50" t="s">
        <v>74</v>
      </c>
      <c r="C36" s="21" t="s">
        <v>75</v>
      </c>
      <c r="D36" s="22"/>
      <c r="E36" s="13"/>
      <c r="F36" s="13"/>
      <c r="G36" s="14"/>
    </row>
    <row r="37" spans="1:7">
      <c r="A37" s="54"/>
      <c r="B37" s="46"/>
      <c r="C37" s="32"/>
      <c r="D37" s="33"/>
      <c r="E37" s="13"/>
      <c r="F37" s="13"/>
      <c r="G37" s="14"/>
    </row>
    <row r="38" spans="1:7">
      <c r="A38" s="44" t="s">
        <v>77</v>
      </c>
      <c r="B38" s="45"/>
      <c r="C38" s="55"/>
      <c r="D38" s="55"/>
      <c r="E38" s="89">
        <f>SUM(E39:E42)</f>
        <v>5775.7934285087804</v>
      </c>
      <c r="F38" s="18">
        <f>E38/C8/12</f>
        <v>1.006726875219407</v>
      </c>
      <c r="G38" s="14"/>
    </row>
    <row r="39" spans="1:7">
      <c r="A39" s="56" t="s">
        <v>62</v>
      </c>
      <c r="B39" s="58" t="s">
        <v>128</v>
      </c>
      <c r="C39" s="57"/>
      <c r="D39" s="278"/>
      <c r="E39" s="89"/>
      <c r="F39" s="18"/>
      <c r="G39" s="14"/>
    </row>
    <row r="40" spans="1:7">
      <c r="A40" s="61"/>
      <c r="B40" s="279" t="s">
        <v>129</v>
      </c>
      <c r="C40" s="263" t="s">
        <v>80</v>
      </c>
      <c r="D40" s="280"/>
      <c r="E40" s="89">
        <f>[1]Расчет!I78</f>
        <v>5218.9360155087807</v>
      </c>
      <c r="F40" s="18">
        <f>E40/C8/12</f>
        <v>0.90966604188607347</v>
      </c>
      <c r="G40" s="14"/>
    </row>
    <row r="41" spans="1:7">
      <c r="A41" s="59" t="s">
        <v>65</v>
      </c>
      <c r="B41" s="25" t="s">
        <v>84</v>
      </c>
      <c r="C41" s="49" t="s">
        <v>80</v>
      </c>
      <c r="D41" s="277"/>
      <c r="E41" s="281">
        <f>[1]Расчет!H78</f>
        <v>556.85741300000007</v>
      </c>
      <c r="F41" s="18">
        <f>E41/C8/12</f>
        <v>9.706083333333336E-2</v>
      </c>
      <c r="G41" s="14"/>
    </row>
    <row r="42" spans="1:7">
      <c r="A42" s="54"/>
      <c r="B42" s="20"/>
      <c r="C42" s="62"/>
      <c r="D42" s="282"/>
      <c r="E42" s="283"/>
      <c r="F42" s="13"/>
      <c r="G42" s="14"/>
    </row>
    <row r="43" spans="1:7">
      <c r="A43" s="68" t="s">
        <v>87</v>
      </c>
      <c r="B43" s="69"/>
      <c r="C43" s="69"/>
      <c r="D43" s="69"/>
      <c r="E43" s="89">
        <v>37090.31</v>
      </c>
      <c r="F43" s="18">
        <f>E43/C8/12</f>
        <v>6.4648800808756883</v>
      </c>
      <c r="G43" s="14"/>
    </row>
    <row r="44" spans="1:7">
      <c r="A44" s="70"/>
      <c r="B44" s="69" t="s">
        <v>88</v>
      </c>
      <c r="C44" s="68"/>
      <c r="D44" s="69"/>
      <c r="E44" s="13"/>
      <c r="F44" s="13"/>
      <c r="G44" s="14"/>
    </row>
    <row r="45" spans="1:7" ht="37.5" customHeight="1">
      <c r="A45" s="72" t="s">
        <v>68</v>
      </c>
      <c r="B45" s="50" t="s">
        <v>90</v>
      </c>
      <c r="C45" s="29" t="s">
        <v>91</v>
      </c>
      <c r="D45" s="21"/>
      <c r="E45" s="13"/>
      <c r="F45" s="13"/>
      <c r="G45" s="14"/>
    </row>
    <row r="46" spans="1:7" ht="65.25" customHeight="1">
      <c r="A46" s="72" t="s">
        <v>70</v>
      </c>
      <c r="B46" s="50" t="s">
        <v>93</v>
      </c>
      <c r="C46" s="29" t="s">
        <v>94</v>
      </c>
      <c r="D46" s="21"/>
      <c r="E46" s="13"/>
      <c r="F46" s="13"/>
      <c r="G46" s="14"/>
    </row>
    <row r="47" spans="1:7" ht="39" customHeight="1">
      <c r="A47" s="72" t="s">
        <v>73</v>
      </c>
      <c r="B47" s="50" t="s">
        <v>96</v>
      </c>
      <c r="C47" s="29" t="s">
        <v>97</v>
      </c>
      <c r="D47" s="21"/>
      <c r="E47" s="13"/>
      <c r="F47" s="13"/>
      <c r="G47" s="14"/>
    </row>
    <row r="48" spans="1:7" ht="26.4">
      <c r="A48" s="72" t="s">
        <v>76</v>
      </c>
      <c r="B48" s="50" t="s">
        <v>99</v>
      </c>
      <c r="C48" s="29" t="s">
        <v>100</v>
      </c>
      <c r="D48" s="21"/>
      <c r="E48" s="13"/>
      <c r="F48" s="13"/>
      <c r="G48" s="14"/>
    </row>
    <row r="49" spans="1:7" ht="26.25" customHeight="1">
      <c r="A49" s="72" t="s">
        <v>78</v>
      </c>
      <c r="B49" s="50" t="s">
        <v>102</v>
      </c>
      <c r="C49" s="29" t="s">
        <v>103</v>
      </c>
      <c r="D49" s="21"/>
      <c r="E49" s="13"/>
      <c r="F49" s="13"/>
      <c r="G49" s="14"/>
    </row>
    <row r="50" spans="1:7" ht="64.5" customHeight="1">
      <c r="A50" s="72" t="s">
        <v>81</v>
      </c>
      <c r="B50" s="50" t="s">
        <v>105</v>
      </c>
      <c r="C50" s="29" t="s">
        <v>106</v>
      </c>
      <c r="D50" s="21"/>
      <c r="E50" s="13"/>
      <c r="F50" s="13"/>
      <c r="G50" s="14"/>
    </row>
    <row r="51" spans="1:7" ht="66" customHeight="1">
      <c r="A51" s="72" t="s">
        <v>83</v>
      </c>
      <c r="B51" s="50" t="s">
        <v>138</v>
      </c>
      <c r="C51" s="29" t="s">
        <v>204</v>
      </c>
      <c r="D51" s="21"/>
      <c r="E51" s="13"/>
      <c r="F51" s="13"/>
      <c r="G51" s="14"/>
    </row>
    <row r="52" spans="1:7" ht="54" customHeight="1">
      <c r="A52" s="72" t="s">
        <v>85</v>
      </c>
      <c r="B52" s="50" t="s">
        <v>114</v>
      </c>
      <c r="C52" s="29" t="s">
        <v>115</v>
      </c>
      <c r="D52" s="21"/>
      <c r="E52" s="13"/>
      <c r="F52" s="13"/>
      <c r="G52" s="14"/>
    </row>
    <row r="53" spans="1:7">
      <c r="A53" s="72" t="s">
        <v>86</v>
      </c>
      <c r="B53" s="50" t="s">
        <v>117</v>
      </c>
      <c r="C53" s="29" t="s">
        <v>118</v>
      </c>
      <c r="D53" s="21"/>
      <c r="E53" s="13"/>
      <c r="F53" s="13"/>
      <c r="G53" s="14"/>
    </row>
    <row r="54" spans="1:7" ht="26.4">
      <c r="A54" s="72" t="s">
        <v>89</v>
      </c>
      <c r="B54" s="50" t="s">
        <v>120</v>
      </c>
      <c r="C54" s="74" t="s">
        <v>121</v>
      </c>
      <c r="D54" s="26"/>
      <c r="E54" s="13"/>
      <c r="F54" s="13"/>
      <c r="G54" s="14"/>
    </row>
    <row r="55" spans="1:7">
      <c r="A55" s="72"/>
      <c r="B55" s="32"/>
      <c r="C55" s="32"/>
      <c r="D55" s="33"/>
      <c r="E55" s="13"/>
      <c r="F55" s="13"/>
      <c r="G55" s="14"/>
    </row>
    <row r="56" spans="1:7">
      <c r="A56" s="81"/>
      <c r="B56" s="92"/>
      <c r="C56" s="92"/>
      <c r="D56" s="92"/>
      <c r="E56" s="14"/>
      <c r="F56" s="14"/>
      <c r="G56" s="14"/>
    </row>
    <row r="57" spans="1:7" ht="13.8">
      <c r="A57" s="79"/>
      <c r="B57" s="80" t="s">
        <v>123</v>
      </c>
      <c r="C57" s="29"/>
      <c r="D57" s="29"/>
      <c r="E57" s="13"/>
      <c r="F57" s="18">
        <v>4.5</v>
      </c>
      <c r="G57" s="14"/>
    </row>
    <row r="58" spans="1:7">
      <c r="A58" s="81"/>
      <c r="E58" s="93"/>
      <c r="F58" s="82"/>
      <c r="G58" s="14"/>
    </row>
    <row r="59" spans="1:7">
      <c r="A59" s="81"/>
      <c r="B59" s="84"/>
      <c r="C59" s="84"/>
      <c r="D59" s="84"/>
      <c r="E59" s="14"/>
      <c r="F59" s="82"/>
      <c r="G59" s="14"/>
    </row>
    <row r="60" spans="1:7">
      <c r="A60" s="81"/>
      <c r="B60" s="31"/>
      <c r="C60" s="31"/>
      <c r="D60" s="31"/>
      <c r="E60" s="14"/>
      <c r="F60" s="14"/>
      <c r="G60" s="14"/>
    </row>
    <row r="61" spans="1:7">
      <c r="A61" s="84"/>
      <c r="B61" s="84"/>
      <c r="C61" s="84"/>
      <c r="D61" s="84"/>
      <c r="E61" s="14"/>
      <c r="F61" s="14"/>
      <c r="G61" s="14"/>
    </row>
    <row r="62" spans="1:7" ht="22.5" customHeight="1">
      <c r="A62" s="84"/>
      <c r="B62" s="84"/>
      <c r="C62" s="84"/>
      <c r="D62" s="84"/>
      <c r="E62" s="14"/>
      <c r="F62" s="14"/>
      <c r="G62" s="14"/>
    </row>
    <row r="63" spans="1:7">
      <c r="A63" s="84"/>
      <c r="B63" s="84"/>
      <c r="C63" s="84"/>
      <c r="D63" s="84"/>
      <c r="E63" s="14"/>
      <c r="F63" s="14"/>
      <c r="G63" s="14"/>
    </row>
    <row r="64" spans="1:7">
      <c r="A64" s="84"/>
      <c r="B64" s="84"/>
      <c r="C64" s="84"/>
      <c r="D64" s="84"/>
      <c r="E64" s="14"/>
      <c r="F64" s="14"/>
      <c r="G64" s="14"/>
    </row>
    <row r="65" spans="5:7">
      <c r="E65" s="14"/>
      <c r="F65" s="14"/>
      <c r="G65" s="14"/>
    </row>
    <row r="66" spans="5:7">
      <c r="E66" s="14"/>
      <c r="F66" s="14"/>
      <c r="G66" s="14"/>
    </row>
    <row r="67" spans="5:7">
      <c r="E67" s="14"/>
      <c r="F67" s="14"/>
      <c r="G67" s="14"/>
    </row>
    <row r="68" spans="5:7">
      <c r="E68" s="14"/>
      <c r="F68" s="14"/>
      <c r="G68" s="14"/>
    </row>
    <row r="69" spans="5:7">
      <c r="E69" s="14"/>
      <c r="F69" s="14"/>
      <c r="G69" s="14"/>
    </row>
    <row r="70" spans="5:7">
      <c r="E70" s="14"/>
      <c r="F70" s="14"/>
      <c r="G70" s="14"/>
    </row>
    <row r="71" spans="5:7">
      <c r="E71" s="14"/>
      <c r="F71" s="14"/>
      <c r="G71" s="14"/>
    </row>
    <row r="72" spans="5:7">
      <c r="E72" s="14"/>
      <c r="F72" s="14"/>
      <c r="G72" s="14"/>
    </row>
    <row r="73" spans="5:7">
      <c r="E73" s="14"/>
      <c r="F73" s="14"/>
      <c r="G73" s="14"/>
    </row>
    <row r="74" spans="5:7">
      <c r="E74" s="14"/>
      <c r="F74" s="14"/>
      <c r="G74" s="14"/>
    </row>
    <row r="75" spans="5:7">
      <c r="E75" s="14"/>
      <c r="F75" s="14"/>
      <c r="G75" s="14"/>
    </row>
    <row r="76" spans="5:7">
      <c r="E76" s="14"/>
      <c r="F76" s="14"/>
      <c r="G76" s="14"/>
    </row>
    <row r="77" spans="5:7">
      <c r="E77" s="14"/>
      <c r="F77" s="14"/>
      <c r="G77" s="14"/>
    </row>
    <row r="78" spans="5:7">
      <c r="E78" s="14"/>
      <c r="F78" s="14"/>
      <c r="G78" s="14"/>
    </row>
    <row r="79" spans="5:7">
      <c r="E79" s="14"/>
      <c r="F79" s="14"/>
      <c r="G79" s="14"/>
    </row>
    <row r="80" spans="5:7">
      <c r="E80" s="14"/>
      <c r="F80" s="14"/>
      <c r="G80" s="14"/>
    </row>
    <row r="81" spans="5:7">
      <c r="E81" s="14"/>
      <c r="F81" s="14"/>
      <c r="G81" s="14"/>
    </row>
  </sheetData>
  <mergeCells count="37">
    <mergeCell ref="B60:D60"/>
    <mergeCell ref="C50:D50"/>
    <mergeCell ref="C51:D51"/>
    <mergeCell ref="C52:D52"/>
    <mergeCell ref="C53:D53"/>
    <mergeCell ref="C54:D54"/>
    <mergeCell ref="C57:D57"/>
    <mergeCell ref="A38:D38"/>
    <mergeCell ref="C45:D45"/>
    <mergeCell ref="C46:D46"/>
    <mergeCell ref="C47:D47"/>
    <mergeCell ref="C48:D48"/>
    <mergeCell ref="C49:D49"/>
    <mergeCell ref="C30:D30"/>
    <mergeCell ref="C31:D31"/>
    <mergeCell ref="C32:D32"/>
    <mergeCell ref="A34:D34"/>
    <mergeCell ref="C35:D35"/>
    <mergeCell ref="C36:D36"/>
    <mergeCell ref="C22:D22"/>
    <mergeCell ref="A24:D24"/>
    <mergeCell ref="C25:D25"/>
    <mergeCell ref="C26:D26"/>
    <mergeCell ref="C27:D27"/>
    <mergeCell ref="A29:D29"/>
    <mergeCell ref="C14:D14"/>
    <mergeCell ref="C15:D15"/>
    <mergeCell ref="C16:D16"/>
    <mergeCell ref="C17:D17"/>
    <mergeCell ref="C20:D20"/>
    <mergeCell ref="C21:D21"/>
    <mergeCell ref="C7:D7"/>
    <mergeCell ref="A9:D9"/>
    <mergeCell ref="A10:D10"/>
    <mergeCell ref="C11:D11"/>
    <mergeCell ref="C12:D12"/>
    <mergeCell ref="C13:D13"/>
  </mergeCells>
  <pageMargins left="0.21" right="0.28999999999999998" top="0.3" bottom="0.28999999999999998" header="0.36" footer="0.28999999999999998"/>
  <pageSetup paperSize="9" scale="95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82"/>
  <sheetViews>
    <sheetView topLeftCell="A55" workbookViewId="0">
      <selection activeCell="C69" sqref="C69"/>
    </sheetView>
  </sheetViews>
  <sheetFormatPr defaultRowHeight="13.2"/>
  <cols>
    <col min="1" max="1" width="4.6640625" style="94" customWidth="1"/>
    <col min="2" max="2" width="35.33203125" style="94" customWidth="1"/>
    <col min="3" max="3" width="24.88671875" style="94" customWidth="1"/>
    <col min="4" max="4" width="18" style="94" customWidth="1"/>
    <col min="5" max="5" width="9.77734375" style="94" customWidth="1"/>
    <col min="6" max="6" width="11" style="94" customWidth="1"/>
    <col min="7" max="256" width="8.88671875" style="94"/>
    <col min="257" max="257" width="4.6640625" style="94" customWidth="1"/>
    <col min="258" max="258" width="36.5546875" style="94" customWidth="1"/>
    <col min="259" max="259" width="24.88671875" style="94" customWidth="1"/>
    <col min="260" max="260" width="19" style="94" customWidth="1"/>
    <col min="261" max="261" width="9.77734375" style="94" customWidth="1"/>
    <col min="262" max="512" width="8.88671875" style="94"/>
    <col min="513" max="513" width="4.6640625" style="94" customWidth="1"/>
    <col min="514" max="514" width="36.5546875" style="94" customWidth="1"/>
    <col min="515" max="515" width="24.88671875" style="94" customWidth="1"/>
    <col min="516" max="516" width="19" style="94" customWidth="1"/>
    <col min="517" max="517" width="9.77734375" style="94" customWidth="1"/>
    <col min="518" max="768" width="8.88671875" style="94"/>
    <col min="769" max="769" width="4.6640625" style="94" customWidth="1"/>
    <col min="770" max="770" width="36.5546875" style="94" customWidth="1"/>
    <col min="771" max="771" width="24.88671875" style="94" customWidth="1"/>
    <col min="772" max="772" width="19" style="94" customWidth="1"/>
    <col min="773" max="773" width="9.77734375" style="94" customWidth="1"/>
    <col min="774" max="1024" width="8.88671875" style="94"/>
    <col min="1025" max="1025" width="4.6640625" style="94" customWidth="1"/>
    <col min="1026" max="1026" width="36.5546875" style="94" customWidth="1"/>
    <col min="1027" max="1027" width="24.88671875" style="94" customWidth="1"/>
    <col min="1028" max="1028" width="19" style="94" customWidth="1"/>
    <col min="1029" max="1029" width="9.77734375" style="94" customWidth="1"/>
    <col min="1030" max="1280" width="8.88671875" style="94"/>
    <col min="1281" max="1281" width="4.6640625" style="94" customWidth="1"/>
    <col min="1282" max="1282" width="36.5546875" style="94" customWidth="1"/>
    <col min="1283" max="1283" width="24.88671875" style="94" customWidth="1"/>
    <col min="1284" max="1284" width="19" style="94" customWidth="1"/>
    <col min="1285" max="1285" width="9.77734375" style="94" customWidth="1"/>
    <col min="1286" max="1536" width="8.88671875" style="94"/>
    <col min="1537" max="1537" width="4.6640625" style="94" customWidth="1"/>
    <col min="1538" max="1538" width="36.5546875" style="94" customWidth="1"/>
    <col min="1539" max="1539" width="24.88671875" style="94" customWidth="1"/>
    <col min="1540" max="1540" width="19" style="94" customWidth="1"/>
    <col min="1541" max="1541" width="9.77734375" style="94" customWidth="1"/>
    <col min="1542" max="1792" width="8.88671875" style="94"/>
    <col min="1793" max="1793" width="4.6640625" style="94" customWidth="1"/>
    <col min="1794" max="1794" width="36.5546875" style="94" customWidth="1"/>
    <col min="1795" max="1795" width="24.88671875" style="94" customWidth="1"/>
    <col min="1796" max="1796" width="19" style="94" customWidth="1"/>
    <col min="1797" max="1797" width="9.77734375" style="94" customWidth="1"/>
    <col min="1798" max="2048" width="8.88671875" style="94"/>
    <col min="2049" max="2049" width="4.6640625" style="94" customWidth="1"/>
    <col min="2050" max="2050" width="36.5546875" style="94" customWidth="1"/>
    <col min="2051" max="2051" width="24.88671875" style="94" customWidth="1"/>
    <col min="2052" max="2052" width="19" style="94" customWidth="1"/>
    <col min="2053" max="2053" width="9.77734375" style="94" customWidth="1"/>
    <col min="2054" max="2304" width="8.88671875" style="94"/>
    <col min="2305" max="2305" width="4.6640625" style="94" customWidth="1"/>
    <col min="2306" max="2306" width="36.5546875" style="94" customWidth="1"/>
    <col min="2307" max="2307" width="24.88671875" style="94" customWidth="1"/>
    <col min="2308" max="2308" width="19" style="94" customWidth="1"/>
    <col min="2309" max="2309" width="9.77734375" style="94" customWidth="1"/>
    <col min="2310" max="2560" width="8.88671875" style="94"/>
    <col min="2561" max="2561" width="4.6640625" style="94" customWidth="1"/>
    <col min="2562" max="2562" width="36.5546875" style="94" customWidth="1"/>
    <col min="2563" max="2563" width="24.88671875" style="94" customWidth="1"/>
    <col min="2564" max="2564" width="19" style="94" customWidth="1"/>
    <col min="2565" max="2565" width="9.77734375" style="94" customWidth="1"/>
    <col min="2566" max="2816" width="8.88671875" style="94"/>
    <col min="2817" max="2817" width="4.6640625" style="94" customWidth="1"/>
    <col min="2818" max="2818" width="36.5546875" style="94" customWidth="1"/>
    <col min="2819" max="2819" width="24.88671875" style="94" customWidth="1"/>
    <col min="2820" max="2820" width="19" style="94" customWidth="1"/>
    <col min="2821" max="2821" width="9.77734375" style="94" customWidth="1"/>
    <col min="2822" max="3072" width="8.88671875" style="94"/>
    <col min="3073" max="3073" width="4.6640625" style="94" customWidth="1"/>
    <col min="3074" max="3074" width="36.5546875" style="94" customWidth="1"/>
    <col min="3075" max="3075" width="24.88671875" style="94" customWidth="1"/>
    <col min="3076" max="3076" width="19" style="94" customWidth="1"/>
    <col min="3077" max="3077" width="9.77734375" style="94" customWidth="1"/>
    <col min="3078" max="3328" width="8.88671875" style="94"/>
    <col min="3329" max="3329" width="4.6640625" style="94" customWidth="1"/>
    <col min="3330" max="3330" width="36.5546875" style="94" customWidth="1"/>
    <col min="3331" max="3331" width="24.88671875" style="94" customWidth="1"/>
    <col min="3332" max="3332" width="19" style="94" customWidth="1"/>
    <col min="3333" max="3333" width="9.77734375" style="94" customWidth="1"/>
    <col min="3334" max="3584" width="8.88671875" style="94"/>
    <col min="3585" max="3585" width="4.6640625" style="94" customWidth="1"/>
    <col min="3586" max="3586" width="36.5546875" style="94" customWidth="1"/>
    <col min="3587" max="3587" width="24.88671875" style="94" customWidth="1"/>
    <col min="3588" max="3588" width="19" style="94" customWidth="1"/>
    <col min="3589" max="3589" width="9.77734375" style="94" customWidth="1"/>
    <col min="3590" max="3840" width="8.88671875" style="94"/>
    <col min="3841" max="3841" width="4.6640625" style="94" customWidth="1"/>
    <col min="3842" max="3842" width="36.5546875" style="94" customWidth="1"/>
    <col min="3843" max="3843" width="24.88671875" style="94" customWidth="1"/>
    <col min="3844" max="3844" width="19" style="94" customWidth="1"/>
    <col min="3845" max="3845" width="9.77734375" style="94" customWidth="1"/>
    <col min="3846" max="4096" width="8.88671875" style="94"/>
    <col min="4097" max="4097" width="4.6640625" style="94" customWidth="1"/>
    <col min="4098" max="4098" width="36.5546875" style="94" customWidth="1"/>
    <col min="4099" max="4099" width="24.88671875" style="94" customWidth="1"/>
    <col min="4100" max="4100" width="19" style="94" customWidth="1"/>
    <col min="4101" max="4101" width="9.77734375" style="94" customWidth="1"/>
    <col min="4102" max="4352" width="8.88671875" style="94"/>
    <col min="4353" max="4353" width="4.6640625" style="94" customWidth="1"/>
    <col min="4354" max="4354" width="36.5546875" style="94" customWidth="1"/>
    <col min="4355" max="4355" width="24.88671875" style="94" customWidth="1"/>
    <col min="4356" max="4356" width="19" style="94" customWidth="1"/>
    <col min="4357" max="4357" width="9.77734375" style="94" customWidth="1"/>
    <col min="4358" max="4608" width="8.88671875" style="94"/>
    <col min="4609" max="4609" width="4.6640625" style="94" customWidth="1"/>
    <col min="4610" max="4610" width="36.5546875" style="94" customWidth="1"/>
    <col min="4611" max="4611" width="24.88671875" style="94" customWidth="1"/>
    <col min="4612" max="4612" width="19" style="94" customWidth="1"/>
    <col min="4613" max="4613" width="9.77734375" style="94" customWidth="1"/>
    <col min="4614" max="4864" width="8.88671875" style="94"/>
    <col min="4865" max="4865" width="4.6640625" style="94" customWidth="1"/>
    <col min="4866" max="4866" width="36.5546875" style="94" customWidth="1"/>
    <col min="4867" max="4867" width="24.88671875" style="94" customWidth="1"/>
    <col min="4868" max="4868" width="19" style="94" customWidth="1"/>
    <col min="4869" max="4869" width="9.77734375" style="94" customWidth="1"/>
    <col min="4870" max="5120" width="8.88671875" style="94"/>
    <col min="5121" max="5121" width="4.6640625" style="94" customWidth="1"/>
    <col min="5122" max="5122" width="36.5546875" style="94" customWidth="1"/>
    <col min="5123" max="5123" width="24.88671875" style="94" customWidth="1"/>
    <col min="5124" max="5124" width="19" style="94" customWidth="1"/>
    <col min="5125" max="5125" width="9.77734375" style="94" customWidth="1"/>
    <col min="5126" max="5376" width="8.88671875" style="94"/>
    <col min="5377" max="5377" width="4.6640625" style="94" customWidth="1"/>
    <col min="5378" max="5378" width="36.5546875" style="94" customWidth="1"/>
    <col min="5379" max="5379" width="24.88671875" style="94" customWidth="1"/>
    <col min="5380" max="5380" width="19" style="94" customWidth="1"/>
    <col min="5381" max="5381" width="9.77734375" style="94" customWidth="1"/>
    <col min="5382" max="5632" width="8.88671875" style="94"/>
    <col min="5633" max="5633" width="4.6640625" style="94" customWidth="1"/>
    <col min="5634" max="5634" width="36.5546875" style="94" customWidth="1"/>
    <col min="5635" max="5635" width="24.88671875" style="94" customWidth="1"/>
    <col min="5636" max="5636" width="19" style="94" customWidth="1"/>
    <col min="5637" max="5637" width="9.77734375" style="94" customWidth="1"/>
    <col min="5638" max="5888" width="8.88671875" style="94"/>
    <col min="5889" max="5889" width="4.6640625" style="94" customWidth="1"/>
    <col min="5890" max="5890" width="36.5546875" style="94" customWidth="1"/>
    <col min="5891" max="5891" width="24.88671875" style="94" customWidth="1"/>
    <col min="5892" max="5892" width="19" style="94" customWidth="1"/>
    <col min="5893" max="5893" width="9.77734375" style="94" customWidth="1"/>
    <col min="5894" max="6144" width="8.88671875" style="94"/>
    <col min="6145" max="6145" width="4.6640625" style="94" customWidth="1"/>
    <col min="6146" max="6146" width="36.5546875" style="94" customWidth="1"/>
    <col min="6147" max="6147" width="24.88671875" style="94" customWidth="1"/>
    <col min="6148" max="6148" width="19" style="94" customWidth="1"/>
    <col min="6149" max="6149" width="9.77734375" style="94" customWidth="1"/>
    <col min="6150" max="6400" width="8.88671875" style="94"/>
    <col min="6401" max="6401" width="4.6640625" style="94" customWidth="1"/>
    <col min="6402" max="6402" width="36.5546875" style="94" customWidth="1"/>
    <col min="6403" max="6403" width="24.88671875" style="94" customWidth="1"/>
    <col min="6404" max="6404" width="19" style="94" customWidth="1"/>
    <col min="6405" max="6405" width="9.77734375" style="94" customWidth="1"/>
    <col min="6406" max="6656" width="8.88671875" style="94"/>
    <col min="6657" max="6657" width="4.6640625" style="94" customWidth="1"/>
    <col min="6658" max="6658" width="36.5546875" style="94" customWidth="1"/>
    <col min="6659" max="6659" width="24.88671875" style="94" customWidth="1"/>
    <col min="6660" max="6660" width="19" style="94" customWidth="1"/>
    <col min="6661" max="6661" width="9.77734375" style="94" customWidth="1"/>
    <col min="6662" max="6912" width="8.88671875" style="94"/>
    <col min="6913" max="6913" width="4.6640625" style="94" customWidth="1"/>
    <col min="6914" max="6914" width="36.5546875" style="94" customWidth="1"/>
    <col min="6915" max="6915" width="24.88671875" style="94" customWidth="1"/>
    <col min="6916" max="6916" width="19" style="94" customWidth="1"/>
    <col min="6917" max="6917" width="9.77734375" style="94" customWidth="1"/>
    <col min="6918" max="7168" width="8.88671875" style="94"/>
    <col min="7169" max="7169" width="4.6640625" style="94" customWidth="1"/>
    <col min="7170" max="7170" width="36.5546875" style="94" customWidth="1"/>
    <col min="7171" max="7171" width="24.88671875" style="94" customWidth="1"/>
    <col min="7172" max="7172" width="19" style="94" customWidth="1"/>
    <col min="7173" max="7173" width="9.77734375" style="94" customWidth="1"/>
    <col min="7174" max="7424" width="8.88671875" style="94"/>
    <col min="7425" max="7425" width="4.6640625" style="94" customWidth="1"/>
    <col min="7426" max="7426" width="36.5546875" style="94" customWidth="1"/>
    <col min="7427" max="7427" width="24.88671875" style="94" customWidth="1"/>
    <col min="7428" max="7428" width="19" style="94" customWidth="1"/>
    <col min="7429" max="7429" width="9.77734375" style="94" customWidth="1"/>
    <col min="7430" max="7680" width="8.88671875" style="94"/>
    <col min="7681" max="7681" width="4.6640625" style="94" customWidth="1"/>
    <col min="7682" max="7682" width="36.5546875" style="94" customWidth="1"/>
    <col min="7683" max="7683" width="24.88671875" style="94" customWidth="1"/>
    <col min="7684" max="7684" width="19" style="94" customWidth="1"/>
    <col min="7685" max="7685" width="9.77734375" style="94" customWidth="1"/>
    <col min="7686" max="7936" width="8.88671875" style="94"/>
    <col min="7937" max="7937" width="4.6640625" style="94" customWidth="1"/>
    <col min="7938" max="7938" width="36.5546875" style="94" customWidth="1"/>
    <col min="7939" max="7939" width="24.88671875" style="94" customWidth="1"/>
    <col min="7940" max="7940" width="19" style="94" customWidth="1"/>
    <col min="7941" max="7941" width="9.77734375" style="94" customWidth="1"/>
    <col min="7942" max="8192" width="8.88671875" style="94"/>
    <col min="8193" max="8193" width="4.6640625" style="94" customWidth="1"/>
    <col min="8194" max="8194" width="36.5546875" style="94" customWidth="1"/>
    <col min="8195" max="8195" width="24.88671875" style="94" customWidth="1"/>
    <col min="8196" max="8196" width="19" style="94" customWidth="1"/>
    <col min="8197" max="8197" width="9.77734375" style="94" customWidth="1"/>
    <col min="8198" max="8448" width="8.88671875" style="94"/>
    <col min="8449" max="8449" width="4.6640625" style="94" customWidth="1"/>
    <col min="8450" max="8450" width="36.5546875" style="94" customWidth="1"/>
    <col min="8451" max="8451" width="24.88671875" style="94" customWidth="1"/>
    <col min="8452" max="8452" width="19" style="94" customWidth="1"/>
    <col min="8453" max="8453" width="9.77734375" style="94" customWidth="1"/>
    <col min="8454" max="8704" width="8.88671875" style="94"/>
    <col min="8705" max="8705" width="4.6640625" style="94" customWidth="1"/>
    <col min="8706" max="8706" width="36.5546875" style="94" customWidth="1"/>
    <col min="8707" max="8707" width="24.88671875" style="94" customWidth="1"/>
    <col min="8708" max="8708" width="19" style="94" customWidth="1"/>
    <col min="8709" max="8709" width="9.77734375" style="94" customWidth="1"/>
    <col min="8710" max="8960" width="8.88671875" style="94"/>
    <col min="8961" max="8961" width="4.6640625" style="94" customWidth="1"/>
    <col min="8962" max="8962" width="36.5546875" style="94" customWidth="1"/>
    <col min="8963" max="8963" width="24.88671875" style="94" customWidth="1"/>
    <col min="8964" max="8964" width="19" style="94" customWidth="1"/>
    <col min="8965" max="8965" width="9.77734375" style="94" customWidth="1"/>
    <col min="8966" max="9216" width="8.88671875" style="94"/>
    <col min="9217" max="9217" width="4.6640625" style="94" customWidth="1"/>
    <col min="9218" max="9218" width="36.5546875" style="94" customWidth="1"/>
    <col min="9219" max="9219" width="24.88671875" style="94" customWidth="1"/>
    <col min="9220" max="9220" width="19" style="94" customWidth="1"/>
    <col min="9221" max="9221" width="9.77734375" style="94" customWidth="1"/>
    <col min="9222" max="9472" width="8.88671875" style="94"/>
    <col min="9473" max="9473" width="4.6640625" style="94" customWidth="1"/>
    <col min="9474" max="9474" width="36.5546875" style="94" customWidth="1"/>
    <col min="9475" max="9475" width="24.88671875" style="94" customWidth="1"/>
    <col min="9476" max="9476" width="19" style="94" customWidth="1"/>
    <col min="9477" max="9477" width="9.77734375" style="94" customWidth="1"/>
    <col min="9478" max="9728" width="8.88671875" style="94"/>
    <col min="9729" max="9729" width="4.6640625" style="94" customWidth="1"/>
    <col min="9730" max="9730" width="36.5546875" style="94" customWidth="1"/>
    <col min="9731" max="9731" width="24.88671875" style="94" customWidth="1"/>
    <col min="9732" max="9732" width="19" style="94" customWidth="1"/>
    <col min="9733" max="9733" width="9.77734375" style="94" customWidth="1"/>
    <col min="9734" max="9984" width="8.88671875" style="94"/>
    <col min="9985" max="9985" width="4.6640625" style="94" customWidth="1"/>
    <col min="9986" max="9986" width="36.5546875" style="94" customWidth="1"/>
    <col min="9987" max="9987" width="24.88671875" style="94" customWidth="1"/>
    <col min="9988" max="9988" width="19" style="94" customWidth="1"/>
    <col min="9989" max="9989" width="9.77734375" style="94" customWidth="1"/>
    <col min="9990" max="10240" width="8.88671875" style="94"/>
    <col min="10241" max="10241" width="4.6640625" style="94" customWidth="1"/>
    <col min="10242" max="10242" width="36.5546875" style="94" customWidth="1"/>
    <col min="10243" max="10243" width="24.88671875" style="94" customWidth="1"/>
    <col min="10244" max="10244" width="19" style="94" customWidth="1"/>
    <col min="10245" max="10245" width="9.77734375" style="94" customWidth="1"/>
    <col min="10246" max="10496" width="8.88671875" style="94"/>
    <col min="10497" max="10497" width="4.6640625" style="94" customWidth="1"/>
    <col min="10498" max="10498" width="36.5546875" style="94" customWidth="1"/>
    <col min="10499" max="10499" width="24.88671875" style="94" customWidth="1"/>
    <col min="10500" max="10500" width="19" style="94" customWidth="1"/>
    <col min="10501" max="10501" width="9.77734375" style="94" customWidth="1"/>
    <col min="10502" max="10752" width="8.88671875" style="94"/>
    <col min="10753" max="10753" width="4.6640625" style="94" customWidth="1"/>
    <col min="10754" max="10754" width="36.5546875" style="94" customWidth="1"/>
    <col min="10755" max="10755" width="24.88671875" style="94" customWidth="1"/>
    <col min="10756" max="10756" width="19" style="94" customWidth="1"/>
    <col min="10757" max="10757" width="9.77734375" style="94" customWidth="1"/>
    <col min="10758" max="11008" width="8.88671875" style="94"/>
    <col min="11009" max="11009" width="4.6640625" style="94" customWidth="1"/>
    <col min="11010" max="11010" width="36.5546875" style="94" customWidth="1"/>
    <col min="11011" max="11011" width="24.88671875" style="94" customWidth="1"/>
    <col min="11012" max="11012" width="19" style="94" customWidth="1"/>
    <col min="11013" max="11013" width="9.77734375" style="94" customWidth="1"/>
    <col min="11014" max="11264" width="8.88671875" style="94"/>
    <col min="11265" max="11265" width="4.6640625" style="94" customWidth="1"/>
    <col min="11266" max="11266" width="36.5546875" style="94" customWidth="1"/>
    <col min="11267" max="11267" width="24.88671875" style="94" customWidth="1"/>
    <col min="11268" max="11268" width="19" style="94" customWidth="1"/>
    <col min="11269" max="11269" width="9.77734375" style="94" customWidth="1"/>
    <col min="11270" max="11520" width="8.88671875" style="94"/>
    <col min="11521" max="11521" width="4.6640625" style="94" customWidth="1"/>
    <col min="11522" max="11522" width="36.5546875" style="94" customWidth="1"/>
    <col min="11523" max="11523" width="24.88671875" style="94" customWidth="1"/>
    <col min="11524" max="11524" width="19" style="94" customWidth="1"/>
    <col min="11525" max="11525" width="9.77734375" style="94" customWidth="1"/>
    <col min="11526" max="11776" width="8.88671875" style="94"/>
    <col min="11777" max="11777" width="4.6640625" style="94" customWidth="1"/>
    <col min="11778" max="11778" width="36.5546875" style="94" customWidth="1"/>
    <col min="11779" max="11779" width="24.88671875" style="94" customWidth="1"/>
    <col min="11780" max="11780" width="19" style="94" customWidth="1"/>
    <col min="11781" max="11781" width="9.77734375" style="94" customWidth="1"/>
    <col min="11782" max="12032" width="8.88671875" style="94"/>
    <col min="12033" max="12033" width="4.6640625" style="94" customWidth="1"/>
    <col min="12034" max="12034" width="36.5546875" style="94" customWidth="1"/>
    <col min="12035" max="12035" width="24.88671875" style="94" customWidth="1"/>
    <col min="12036" max="12036" width="19" style="94" customWidth="1"/>
    <col min="12037" max="12037" width="9.77734375" style="94" customWidth="1"/>
    <col min="12038" max="12288" width="8.88671875" style="94"/>
    <col min="12289" max="12289" width="4.6640625" style="94" customWidth="1"/>
    <col min="12290" max="12290" width="36.5546875" style="94" customWidth="1"/>
    <col min="12291" max="12291" width="24.88671875" style="94" customWidth="1"/>
    <col min="12292" max="12292" width="19" style="94" customWidth="1"/>
    <col min="12293" max="12293" width="9.77734375" style="94" customWidth="1"/>
    <col min="12294" max="12544" width="8.88671875" style="94"/>
    <col min="12545" max="12545" width="4.6640625" style="94" customWidth="1"/>
    <col min="12546" max="12546" width="36.5546875" style="94" customWidth="1"/>
    <col min="12547" max="12547" width="24.88671875" style="94" customWidth="1"/>
    <col min="12548" max="12548" width="19" style="94" customWidth="1"/>
    <col min="12549" max="12549" width="9.77734375" style="94" customWidth="1"/>
    <col min="12550" max="12800" width="8.88671875" style="94"/>
    <col min="12801" max="12801" width="4.6640625" style="94" customWidth="1"/>
    <col min="12802" max="12802" width="36.5546875" style="94" customWidth="1"/>
    <col min="12803" max="12803" width="24.88671875" style="94" customWidth="1"/>
    <col min="12804" max="12804" width="19" style="94" customWidth="1"/>
    <col min="12805" max="12805" width="9.77734375" style="94" customWidth="1"/>
    <col min="12806" max="13056" width="8.88671875" style="94"/>
    <col min="13057" max="13057" width="4.6640625" style="94" customWidth="1"/>
    <col min="13058" max="13058" width="36.5546875" style="94" customWidth="1"/>
    <col min="13059" max="13059" width="24.88671875" style="94" customWidth="1"/>
    <col min="13060" max="13060" width="19" style="94" customWidth="1"/>
    <col min="13061" max="13061" width="9.77734375" style="94" customWidth="1"/>
    <col min="13062" max="13312" width="8.88671875" style="94"/>
    <col min="13313" max="13313" width="4.6640625" style="94" customWidth="1"/>
    <col min="13314" max="13314" width="36.5546875" style="94" customWidth="1"/>
    <col min="13315" max="13315" width="24.88671875" style="94" customWidth="1"/>
    <col min="13316" max="13316" width="19" style="94" customWidth="1"/>
    <col min="13317" max="13317" width="9.77734375" style="94" customWidth="1"/>
    <col min="13318" max="13568" width="8.88671875" style="94"/>
    <col min="13569" max="13569" width="4.6640625" style="94" customWidth="1"/>
    <col min="13570" max="13570" width="36.5546875" style="94" customWidth="1"/>
    <col min="13571" max="13571" width="24.88671875" style="94" customWidth="1"/>
    <col min="13572" max="13572" width="19" style="94" customWidth="1"/>
    <col min="13573" max="13573" width="9.77734375" style="94" customWidth="1"/>
    <col min="13574" max="13824" width="8.88671875" style="94"/>
    <col min="13825" max="13825" width="4.6640625" style="94" customWidth="1"/>
    <col min="13826" max="13826" width="36.5546875" style="94" customWidth="1"/>
    <col min="13827" max="13827" width="24.88671875" style="94" customWidth="1"/>
    <col min="13828" max="13828" width="19" style="94" customWidth="1"/>
    <col min="13829" max="13829" width="9.77734375" style="94" customWidth="1"/>
    <col min="13830" max="14080" width="8.88671875" style="94"/>
    <col min="14081" max="14081" width="4.6640625" style="94" customWidth="1"/>
    <col min="14082" max="14082" width="36.5546875" style="94" customWidth="1"/>
    <col min="14083" max="14083" width="24.88671875" style="94" customWidth="1"/>
    <col min="14084" max="14084" width="19" style="94" customWidth="1"/>
    <col min="14085" max="14085" width="9.77734375" style="94" customWidth="1"/>
    <col min="14086" max="14336" width="8.88671875" style="94"/>
    <col min="14337" max="14337" width="4.6640625" style="94" customWidth="1"/>
    <col min="14338" max="14338" width="36.5546875" style="94" customWidth="1"/>
    <col min="14339" max="14339" width="24.88671875" style="94" customWidth="1"/>
    <col min="14340" max="14340" width="19" style="94" customWidth="1"/>
    <col min="14341" max="14341" width="9.77734375" style="94" customWidth="1"/>
    <col min="14342" max="14592" width="8.88671875" style="94"/>
    <col min="14593" max="14593" width="4.6640625" style="94" customWidth="1"/>
    <col min="14594" max="14594" width="36.5546875" style="94" customWidth="1"/>
    <col min="14595" max="14595" width="24.88671875" style="94" customWidth="1"/>
    <col min="14596" max="14596" width="19" style="94" customWidth="1"/>
    <col min="14597" max="14597" width="9.77734375" style="94" customWidth="1"/>
    <col min="14598" max="14848" width="8.88671875" style="94"/>
    <col min="14849" max="14849" width="4.6640625" style="94" customWidth="1"/>
    <col min="14850" max="14850" width="36.5546875" style="94" customWidth="1"/>
    <col min="14851" max="14851" width="24.88671875" style="94" customWidth="1"/>
    <col min="14852" max="14852" width="19" style="94" customWidth="1"/>
    <col min="14853" max="14853" width="9.77734375" style="94" customWidth="1"/>
    <col min="14854" max="15104" width="8.88671875" style="94"/>
    <col min="15105" max="15105" width="4.6640625" style="94" customWidth="1"/>
    <col min="15106" max="15106" width="36.5546875" style="94" customWidth="1"/>
    <col min="15107" max="15107" width="24.88671875" style="94" customWidth="1"/>
    <col min="15108" max="15108" width="19" style="94" customWidth="1"/>
    <col min="15109" max="15109" width="9.77734375" style="94" customWidth="1"/>
    <col min="15110" max="15360" width="8.88671875" style="94"/>
    <col min="15361" max="15361" width="4.6640625" style="94" customWidth="1"/>
    <col min="15362" max="15362" width="36.5546875" style="94" customWidth="1"/>
    <col min="15363" max="15363" width="24.88671875" style="94" customWidth="1"/>
    <col min="15364" max="15364" width="19" style="94" customWidth="1"/>
    <col min="15365" max="15365" width="9.77734375" style="94" customWidth="1"/>
    <col min="15366" max="15616" width="8.88671875" style="94"/>
    <col min="15617" max="15617" width="4.6640625" style="94" customWidth="1"/>
    <col min="15618" max="15618" width="36.5546875" style="94" customWidth="1"/>
    <col min="15619" max="15619" width="24.88671875" style="94" customWidth="1"/>
    <col min="15620" max="15620" width="19" style="94" customWidth="1"/>
    <col min="15621" max="15621" width="9.77734375" style="94" customWidth="1"/>
    <col min="15622" max="15872" width="8.88671875" style="94"/>
    <col min="15873" max="15873" width="4.6640625" style="94" customWidth="1"/>
    <col min="15874" max="15874" width="36.5546875" style="94" customWidth="1"/>
    <col min="15875" max="15875" width="24.88671875" style="94" customWidth="1"/>
    <col min="15876" max="15876" width="19" style="94" customWidth="1"/>
    <col min="15877" max="15877" width="9.77734375" style="94" customWidth="1"/>
    <col min="15878" max="16128" width="8.88671875" style="94"/>
    <col min="16129" max="16129" width="4.6640625" style="94" customWidth="1"/>
    <col min="16130" max="16130" width="36.5546875" style="94" customWidth="1"/>
    <col min="16131" max="16131" width="24.88671875" style="94" customWidth="1"/>
    <col min="16132" max="16132" width="19" style="94" customWidth="1"/>
    <col min="16133" max="16133" width="9.77734375" style="94" customWidth="1"/>
    <col min="16134" max="16384" width="8.88671875" style="94"/>
  </cols>
  <sheetData>
    <row r="1" spans="1:7" ht="13.8" customHeight="1">
      <c r="D1" s="95" t="s">
        <v>146</v>
      </c>
      <c r="E1" s="95"/>
      <c r="F1" s="95"/>
    </row>
    <row r="2" spans="1:7" ht="12.6" customHeight="1">
      <c r="D2" s="95" t="s">
        <v>147</v>
      </c>
      <c r="E2" s="95"/>
      <c r="F2" s="95"/>
    </row>
    <row r="3" spans="1:7" ht="12" customHeight="1">
      <c r="D3" s="94" t="s">
        <v>148</v>
      </c>
    </row>
    <row r="4" spans="1:7" ht="16.2" customHeight="1">
      <c r="D4" s="95" t="s">
        <v>149</v>
      </c>
      <c r="E4" s="95"/>
      <c r="F4" s="95"/>
    </row>
    <row r="5" spans="1:7">
      <c r="B5" s="96"/>
      <c r="C5" s="96" t="s">
        <v>0</v>
      </c>
      <c r="D5" s="96"/>
    </row>
    <row r="6" spans="1:7">
      <c r="B6" s="96" t="s">
        <v>150</v>
      </c>
      <c r="C6" s="96"/>
      <c r="D6" s="96"/>
    </row>
    <row r="7" spans="1:7" ht="12" customHeight="1">
      <c r="B7" s="96" t="s">
        <v>151</v>
      </c>
      <c r="C7" s="96"/>
      <c r="D7" s="96"/>
    </row>
    <row r="8" spans="1:7" ht="19.2" customHeight="1">
      <c r="B8" s="97" t="s">
        <v>152</v>
      </c>
      <c r="C8" s="97"/>
      <c r="D8" s="98"/>
    </row>
    <row r="9" spans="1:7" ht="16.8" customHeight="1">
      <c r="B9" s="99" t="s">
        <v>153</v>
      </c>
      <c r="C9" s="98"/>
      <c r="D9" s="98"/>
    </row>
    <row r="10" spans="1:7" ht="76.2" customHeight="1">
      <c r="A10" s="100" t="s">
        <v>3</v>
      </c>
      <c r="B10" s="100" t="s">
        <v>4</v>
      </c>
      <c r="C10" s="101" t="s">
        <v>5</v>
      </c>
      <c r="D10" s="101"/>
      <c r="E10" s="100" t="s">
        <v>6</v>
      </c>
      <c r="F10" s="102" t="s">
        <v>7</v>
      </c>
    </row>
    <row r="11" spans="1:7" ht="25.2" customHeight="1">
      <c r="A11" s="100"/>
      <c r="B11" s="100" t="s">
        <v>154</v>
      </c>
      <c r="C11" s="103">
        <v>4574.7</v>
      </c>
      <c r="D11" s="100"/>
      <c r="E11" s="104">
        <f>F11*C11*12</f>
        <v>798508.63899942464</v>
      </c>
      <c r="F11" s="105">
        <f>[1]Расчет!O71</f>
        <v>14.545737771500949</v>
      </c>
    </row>
    <row r="12" spans="1:7">
      <c r="A12" s="106" t="s">
        <v>9</v>
      </c>
      <c r="B12" s="107"/>
      <c r="C12" s="107"/>
      <c r="D12" s="107"/>
      <c r="E12" s="108"/>
      <c r="F12" s="108"/>
      <c r="G12" s="109"/>
    </row>
    <row r="13" spans="1:7">
      <c r="A13" s="110" t="s">
        <v>10</v>
      </c>
      <c r="B13" s="111"/>
      <c r="C13" s="111"/>
      <c r="D13" s="111"/>
      <c r="E13" s="112">
        <f>F13*C11*12</f>
        <v>58739.148000000001</v>
      </c>
      <c r="F13" s="113">
        <v>1.07</v>
      </c>
      <c r="G13" s="109"/>
    </row>
    <row r="14" spans="1:7" ht="26.4">
      <c r="A14" s="114" t="s">
        <v>11</v>
      </c>
      <c r="B14" s="115" t="s">
        <v>12</v>
      </c>
      <c r="C14" s="116" t="s">
        <v>13</v>
      </c>
      <c r="D14" s="117"/>
      <c r="E14" s="108"/>
      <c r="F14" s="118"/>
      <c r="G14" s="109"/>
    </row>
    <row r="15" spans="1:7" ht="15" customHeight="1">
      <c r="A15" s="119" t="s">
        <v>14</v>
      </c>
      <c r="B15" s="120" t="s">
        <v>15</v>
      </c>
      <c r="C15" s="121" t="s">
        <v>16</v>
      </c>
      <c r="D15" s="122"/>
      <c r="E15" s="108"/>
      <c r="F15" s="118"/>
      <c r="G15" s="109"/>
    </row>
    <row r="16" spans="1:7" ht="12" customHeight="1">
      <c r="A16" s="114" t="s">
        <v>17</v>
      </c>
      <c r="B16" s="123" t="s">
        <v>18</v>
      </c>
      <c r="C16" s="124" t="s">
        <v>19</v>
      </c>
      <c r="D16" s="116"/>
      <c r="E16" s="108"/>
      <c r="F16" s="118"/>
      <c r="G16" s="109"/>
    </row>
    <row r="17" spans="1:7" ht="26.4">
      <c r="A17" s="119" t="s">
        <v>20</v>
      </c>
      <c r="B17" s="120" t="s">
        <v>21</v>
      </c>
      <c r="C17" s="116" t="s">
        <v>16</v>
      </c>
      <c r="D17" s="117"/>
      <c r="E17" s="108"/>
      <c r="F17" s="118"/>
      <c r="G17" s="109"/>
    </row>
    <row r="18" spans="1:7" ht="26.4">
      <c r="A18" s="114" t="s">
        <v>22</v>
      </c>
      <c r="B18" s="115" t="s">
        <v>23</v>
      </c>
      <c r="C18" s="116" t="s">
        <v>24</v>
      </c>
      <c r="D18" s="117"/>
      <c r="E18" s="108"/>
      <c r="F18" s="118"/>
      <c r="G18" s="109"/>
    </row>
    <row r="19" spans="1:7">
      <c r="A19" s="119" t="s">
        <v>25</v>
      </c>
      <c r="B19" s="120" t="s">
        <v>26</v>
      </c>
      <c r="C19" s="125" t="s">
        <v>24</v>
      </c>
      <c r="D19" s="126"/>
      <c r="E19" s="108"/>
      <c r="F19" s="118"/>
      <c r="G19" s="109"/>
    </row>
    <row r="20" spans="1:7" ht="26.4">
      <c r="A20" s="114" t="s">
        <v>27</v>
      </c>
      <c r="B20" s="115" t="s">
        <v>28</v>
      </c>
      <c r="C20" s="116" t="s">
        <v>24</v>
      </c>
      <c r="D20" s="117"/>
      <c r="E20" s="108"/>
      <c r="F20" s="118"/>
      <c r="G20" s="109"/>
    </row>
    <row r="21" spans="1:7">
      <c r="A21" s="127" t="s">
        <v>30</v>
      </c>
      <c r="B21" s="128"/>
      <c r="C21" s="128"/>
      <c r="D21" s="128"/>
      <c r="E21" s="129">
        <f>F21*C11*12</f>
        <v>95519.736000000004</v>
      </c>
      <c r="F21" s="113">
        <v>1.74</v>
      </c>
      <c r="G21" s="109"/>
    </row>
    <row r="22" spans="1:7">
      <c r="A22" s="130" t="s">
        <v>29</v>
      </c>
      <c r="B22" s="123" t="s">
        <v>32</v>
      </c>
      <c r="C22" s="131" t="s">
        <v>19</v>
      </c>
      <c r="D22" s="132"/>
      <c r="E22" s="129">
        <f>F22*C11*12</f>
        <v>95519.736000000004</v>
      </c>
      <c r="F22" s="113">
        <v>1.74</v>
      </c>
      <c r="G22" s="109"/>
    </row>
    <row r="23" spans="1:7" ht="13.2" customHeight="1">
      <c r="A23" s="114" t="s">
        <v>31</v>
      </c>
      <c r="B23" s="120" t="s">
        <v>38</v>
      </c>
      <c r="C23" s="133"/>
      <c r="D23" s="115"/>
      <c r="E23" s="108"/>
      <c r="F23" s="118"/>
      <c r="G23" s="109"/>
    </row>
    <row r="24" spans="1:7">
      <c r="A24" s="134" t="s">
        <v>39</v>
      </c>
      <c r="B24" s="135"/>
      <c r="C24" s="135"/>
      <c r="D24" s="135"/>
      <c r="E24" s="129">
        <f>F24*C11*12</f>
        <v>47759.868000000002</v>
      </c>
      <c r="F24" s="113">
        <v>0.87</v>
      </c>
      <c r="G24" s="109"/>
    </row>
    <row r="25" spans="1:7" ht="54.6" customHeight="1">
      <c r="A25" s="114" t="s">
        <v>33</v>
      </c>
      <c r="B25" s="136" t="s">
        <v>41</v>
      </c>
      <c r="C25" s="116" t="s">
        <v>42</v>
      </c>
      <c r="D25" s="117"/>
      <c r="E25" s="108"/>
      <c r="F25" s="118"/>
      <c r="G25" s="109"/>
    </row>
    <row r="26" spans="1:7" ht="29.25" customHeight="1">
      <c r="A26" s="119" t="s">
        <v>35</v>
      </c>
      <c r="B26" s="137" t="s">
        <v>44</v>
      </c>
      <c r="C26" s="125" t="s">
        <v>19</v>
      </c>
      <c r="D26" s="126"/>
      <c r="E26" s="108"/>
      <c r="F26" s="118"/>
      <c r="G26" s="109"/>
    </row>
    <row r="27" spans="1:7" ht="91.8" customHeight="1">
      <c r="A27" s="114" t="s">
        <v>37</v>
      </c>
      <c r="B27" s="138" t="s">
        <v>155</v>
      </c>
      <c r="C27" s="116" t="s">
        <v>47</v>
      </c>
      <c r="D27" s="117"/>
      <c r="E27" s="108"/>
      <c r="F27" s="118"/>
      <c r="G27" s="109"/>
    </row>
    <row r="28" spans="1:7" ht="26.4">
      <c r="A28" s="119" t="s">
        <v>40</v>
      </c>
      <c r="B28" s="120" t="s">
        <v>49</v>
      </c>
      <c r="C28" s="139" t="s">
        <v>50</v>
      </c>
      <c r="D28" s="140"/>
      <c r="E28" s="108"/>
      <c r="F28" s="118"/>
      <c r="G28" s="109"/>
    </row>
    <row r="29" spans="1:7">
      <c r="A29" s="134" t="s">
        <v>52</v>
      </c>
      <c r="B29" s="135"/>
      <c r="C29" s="135"/>
      <c r="D29" s="135"/>
      <c r="E29" s="129">
        <f>F29*C11*12</f>
        <v>88383.203999999998</v>
      </c>
      <c r="F29" s="113">
        <v>1.61</v>
      </c>
      <c r="G29" s="109"/>
    </row>
    <row r="30" spans="1:7" ht="78.75" customHeight="1">
      <c r="A30" s="114" t="s">
        <v>43</v>
      </c>
      <c r="B30" s="141" t="s">
        <v>54</v>
      </c>
      <c r="C30" s="116" t="s">
        <v>55</v>
      </c>
      <c r="D30" s="117"/>
      <c r="E30" s="108"/>
      <c r="F30" s="118"/>
      <c r="G30" s="109"/>
    </row>
    <row r="31" spans="1:7" ht="15.75" customHeight="1">
      <c r="A31" s="114" t="s">
        <v>45</v>
      </c>
      <c r="B31" s="141" t="s">
        <v>57</v>
      </c>
      <c r="C31" s="116" t="s">
        <v>58</v>
      </c>
      <c r="D31" s="117"/>
      <c r="E31" s="108"/>
      <c r="F31" s="118"/>
      <c r="G31" s="109"/>
    </row>
    <row r="32" spans="1:7" ht="28.5" customHeight="1">
      <c r="A32" s="114" t="s">
        <v>48</v>
      </c>
      <c r="B32" s="141" t="s">
        <v>60</v>
      </c>
      <c r="C32" s="116" t="s">
        <v>61</v>
      </c>
      <c r="D32" s="117"/>
      <c r="E32" s="108"/>
      <c r="F32" s="118"/>
      <c r="G32" s="109"/>
    </row>
    <row r="33" spans="1:7" ht="26.4">
      <c r="A33" s="114" t="s">
        <v>51</v>
      </c>
      <c r="B33" s="141" t="s">
        <v>63</v>
      </c>
      <c r="C33" s="116" t="s">
        <v>64</v>
      </c>
      <c r="D33" s="117"/>
      <c r="E33" s="108"/>
      <c r="F33" s="118"/>
      <c r="G33" s="109"/>
    </row>
    <row r="34" spans="1:7" ht="27.75" customHeight="1">
      <c r="A34" s="119" t="s">
        <v>53</v>
      </c>
      <c r="B34" s="142" t="s">
        <v>66</v>
      </c>
      <c r="C34" s="143" t="s">
        <v>67</v>
      </c>
      <c r="D34" s="144"/>
      <c r="E34" s="108"/>
      <c r="F34" s="118"/>
      <c r="G34" s="109"/>
    </row>
    <row r="35" spans="1:7">
      <c r="A35" s="134" t="s">
        <v>69</v>
      </c>
      <c r="B35" s="135"/>
      <c r="C35" s="135"/>
      <c r="D35" s="135"/>
      <c r="E35" s="129">
        <f>F35*C11*12</f>
        <v>34584.731999999996</v>
      </c>
      <c r="F35" s="113">
        <v>0.63</v>
      </c>
      <c r="G35" s="109"/>
    </row>
    <row r="36" spans="1:7" ht="40.799999999999997" customHeight="1">
      <c r="A36" s="145" t="s">
        <v>56</v>
      </c>
      <c r="B36" s="141" t="s">
        <v>71</v>
      </c>
      <c r="C36" s="116" t="s">
        <v>72</v>
      </c>
      <c r="D36" s="117"/>
      <c r="E36" s="108"/>
      <c r="F36" s="118"/>
      <c r="G36" s="109"/>
    </row>
    <row r="37" spans="1:7" ht="67.2" customHeight="1">
      <c r="A37" s="145" t="s">
        <v>59</v>
      </c>
      <c r="B37" s="141" t="s">
        <v>74</v>
      </c>
      <c r="C37" s="116" t="s">
        <v>75</v>
      </c>
      <c r="D37" s="117"/>
      <c r="E37" s="108"/>
      <c r="F37" s="118"/>
      <c r="G37" s="109"/>
    </row>
    <row r="38" spans="1:7">
      <c r="A38" s="146" t="s">
        <v>77</v>
      </c>
      <c r="B38" s="147"/>
      <c r="C38" s="148"/>
      <c r="D38" s="148"/>
      <c r="E38" s="149">
        <f>E40+E41</f>
        <v>55445.364000000001</v>
      </c>
      <c r="F38" s="150">
        <f>F40+F41</f>
        <v>1.01</v>
      </c>
      <c r="G38" s="109"/>
    </row>
    <row r="39" spans="1:7">
      <c r="A39" s="151" t="s">
        <v>62</v>
      </c>
      <c r="B39" s="152" t="s">
        <v>156</v>
      </c>
      <c r="C39" s="152" t="s">
        <v>80</v>
      </c>
      <c r="D39" s="153"/>
      <c r="E39" s="154"/>
      <c r="F39" s="155"/>
      <c r="G39" s="109"/>
    </row>
    <row r="40" spans="1:7">
      <c r="A40" s="156"/>
      <c r="B40" s="157"/>
      <c r="C40" s="157"/>
      <c r="D40" s="153"/>
      <c r="E40" s="158">
        <f>F40*C11*12</f>
        <v>49955.724000000002</v>
      </c>
      <c r="F40" s="159">
        <v>0.91</v>
      </c>
      <c r="G40" s="109"/>
    </row>
    <row r="41" spans="1:7">
      <c r="A41" s="145" t="s">
        <v>65</v>
      </c>
      <c r="B41" s="115" t="s">
        <v>84</v>
      </c>
      <c r="C41" s="160" t="s">
        <v>80</v>
      </c>
      <c r="D41" s="161"/>
      <c r="E41" s="158">
        <f>F41*C11*12</f>
        <v>5489.64</v>
      </c>
      <c r="F41" s="159">
        <v>0.1</v>
      </c>
      <c r="G41" s="109"/>
    </row>
    <row r="42" spans="1:7" ht="6" customHeight="1">
      <c r="A42" s="162"/>
      <c r="B42" s="120"/>
      <c r="C42" s="163"/>
      <c r="D42" s="164"/>
      <c r="E42" s="108"/>
      <c r="F42" s="118"/>
      <c r="G42" s="109"/>
    </row>
    <row r="43" spans="1:7">
      <c r="A43" s="165" t="s">
        <v>87</v>
      </c>
      <c r="B43" s="166"/>
      <c r="C43" s="166"/>
      <c r="D43" s="166"/>
      <c r="E43" s="129">
        <f>F43*C11*12</f>
        <v>418310.56799999997</v>
      </c>
      <c r="F43" s="113">
        <v>7.62</v>
      </c>
      <c r="G43" s="109"/>
    </row>
    <row r="44" spans="1:7">
      <c r="A44" s="167"/>
      <c r="B44" s="166" t="s">
        <v>88</v>
      </c>
      <c r="C44" s="165"/>
      <c r="D44" s="166"/>
      <c r="E44" s="168"/>
      <c r="F44" s="108"/>
      <c r="G44" s="109"/>
    </row>
    <row r="45" spans="1:7" ht="38.25" customHeight="1">
      <c r="A45" s="169" t="s">
        <v>68</v>
      </c>
      <c r="B45" s="141" t="s">
        <v>90</v>
      </c>
      <c r="C45" s="124" t="s">
        <v>91</v>
      </c>
      <c r="D45" s="116"/>
      <c r="E45" s="108"/>
      <c r="F45" s="108"/>
      <c r="G45" s="109"/>
    </row>
    <row r="46" spans="1:7" ht="65.25" customHeight="1">
      <c r="A46" s="169" t="s">
        <v>70</v>
      </c>
      <c r="B46" s="141" t="s">
        <v>93</v>
      </c>
      <c r="C46" s="124" t="s">
        <v>94</v>
      </c>
      <c r="D46" s="116"/>
      <c r="E46" s="108"/>
      <c r="F46" s="108"/>
      <c r="G46" s="109"/>
    </row>
    <row r="47" spans="1:7" ht="42" customHeight="1">
      <c r="A47" s="169" t="s">
        <v>73</v>
      </c>
      <c r="B47" s="141" t="s">
        <v>96</v>
      </c>
      <c r="C47" s="124" t="s">
        <v>97</v>
      </c>
      <c r="D47" s="116"/>
      <c r="E47" s="108"/>
      <c r="F47" s="108"/>
      <c r="G47" s="109"/>
    </row>
    <row r="48" spans="1:7" ht="26.4">
      <c r="A48" s="169" t="s">
        <v>76</v>
      </c>
      <c r="B48" s="141" t="s">
        <v>99</v>
      </c>
      <c r="C48" s="124" t="s">
        <v>100</v>
      </c>
      <c r="D48" s="116"/>
      <c r="E48" s="108"/>
      <c r="F48" s="108"/>
      <c r="G48" s="109"/>
    </row>
    <row r="49" spans="1:7" ht="26.25" customHeight="1">
      <c r="A49" s="169" t="s">
        <v>78</v>
      </c>
      <c r="B49" s="141" t="s">
        <v>102</v>
      </c>
      <c r="C49" s="124" t="s">
        <v>103</v>
      </c>
      <c r="D49" s="116"/>
      <c r="E49" s="108"/>
      <c r="F49" s="108"/>
      <c r="G49" s="109"/>
    </row>
    <row r="50" spans="1:7" ht="64.5" customHeight="1">
      <c r="A50" s="169" t="s">
        <v>81</v>
      </c>
      <c r="B50" s="141" t="s">
        <v>105</v>
      </c>
      <c r="C50" s="124" t="s">
        <v>106</v>
      </c>
      <c r="D50" s="116"/>
      <c r="E50" s="108"/>
      <c r="F50" s="108"/>
      <c r="G50" s="109"/>
    </row>
    <row r="51" spans="1:7" ht="75.75" customHeight="1">
      <c r="A51" s="169" t="s">
        <v>83</v>
      </c>
      <c r="B51" s="141" t="s">
        <v>108</v>
      </c>
      <c r="C51" s="124" t="s">
        <v>109</v>
      </c>
      <c r="D51" s="116"/>
      <c r="E51" s="108"/>
      <c r="F51" s="108"/>
      <c r="G51" s="109"/>
    </row>
    <row r="52" spans="1:7" ht="90.75" customHeight="1">
      <c r="A52" s="169" t="s">
        <v>85</v>
      </c>
      <c r="B52" s="141" t="s">
        <v>111</v>
      </c>
      <c r="C52" s="124" t="s">
        <v>112</v>
      </c>
      <c r="D52" s="116"/>
      <c r="E52" s="108"/>
      <c r="F52" s="108"/>
      <c r="G52" s="109"/>
    </row>
    <row r="53" spans="1:7" ht="54" customHeight="1">
      <c r="A53" s="169" t="s">
        <v>86</v>
      </c>
      <c r="B53" s="141" t="s">
        <v>114</v>
      </c>
      <c r="C53" s="124" t="s">
        <v>115</v>
      </c>
      <c r="D53" s="116"/>
      <c r="E53" s="108"/>
      <c r="F53" s="108"/>
      <c r="G53" s="109"/>
    </row>
    <row r="54" spans="1:7">
      <c r="A54" s="169" t="s">
        <v>89</v>
      </c>
      <c r="B54" s="141" t="s">
        <v>117</v>
      </c>
      <c r="C54" s="124" t="s">
        <v>118</v>
      </c>
      <c r="D54" s="116"/>
      <c r="E54" s="108"/>
      <c r="F54" s="108"/>
      <c r="G54" s="109"/>
    </row>
    <row r="55" spans="1:7" ht="26.4">
      <c r="A55" s="170" t="s">
        <v>92</v>
      </c>
      <c r="B55" s="171" t="s">
        <v>120</v>
      </c>
      <c r="C55" s="172" t="s">
        <v>121</v>
      </c>
      <c r="D55" s="121"/>
      <c r="E55" s="173" t="s">
        <v>122</v>
      </c>
      <c r="F55" s="173" t="s">
        <v>122</v>
      </c>
      <c r="G55" s="109"/>
    </row>
    <row r="56" spans="1:7">
      <c r="A56" s="174"/>
      <c r="B56" s="175"/>
      <c r="C56" s="175"/>
      <c r="D56" s="175"/>
      <c r="E56" s="176"/>
      <c r="F56" s="176"/>
      <c r="G56" s="109"/>
    </row>
    <row r="57" spans="1:7" ht="13.8">
      <c r="A57" s="177"/>
      <c r="B57" s="178" t="s">
        <v>123</v>
      </c>
      <c r="C57" s="124"/>
      <c r="D57" s="124"/>
      <c r="E57" s="108"/>
      <c r="F57" s="113">
        <v>5</v>
      </c>
      <c r="G57" s="109"/>
    </row>
    <row r="58" spans="1:7">
      <c r="A58" s="179"/>
      <c r="B58" s="126"/>
      <c r="C58" s="126"/>
      <c r="D58" s="126"/>
      <c r="E58" s="109"/>
      <c r="F58" s="180"/>
      <c r="G58" s="109"/>
    </row>
    <row r="59" spans="1:7">
      <c r="A59" s="179"/>
      <c r="B59" s="126"/>
      <c r="C59" s="126"/>
      <c r="D59" s="126"/>
      <c r="E59" s="181"/>
      <c r="F59" s="180"/>
      <c r="G59" s="109"/>
    </row>
    <row r="60" spans="1:7">
      <c r="A60" s="179"/>
      <c r="B60" s="126"/>
      <c r="C60" s="126"/>
      <c r="D60" s="126"/>
      <c r="E60" s="109"/>
      <c r="F60" s="109"/>
      <c r="G60" s="109"/>
    </row>
    <row r="61" spans="1:7">
      <c r="A61" s="179"/>
      <c r="B61" s="182"/>
      <c r="C61" s="182"/>
      <c r="D61" s="182"/>
      <c r="E61" s="109"/>
      <c r="F61" s="109"/>
      <c r="G61" s="109"/>
    </row>
    <row r="62" spans="1:7">
      <c r="A62" s="182"/>
      <c r="B62" s="182"/>
      <c r="C62" s="182"/>
      <c r="D62" s="182"/>
      <c r="E62" s="109"/>
      <c r="F62" s="109"/>
      <c r="G62" s="109"/>
    </row>
    <row r="63" spans="1:7" ht="22.5" customHeight="1">
      <c r="A63" s="182"/>
      <c r="B63" s="182"/>
      <c r="C63" s="182"/>
      <c r="D63" s="182"/>
      <c r="E63" s="109"/>
      <c r="F63" s="109"/>
      <c r="G63" s="109"/>
    </row>
    <row r="64" spans="1:7">
      <c r="A64" s="182"/>
      <c r="B64" s="182"/>
      <c r="C64" s="182"/>
      <c r="D64" s="182"/>
      <c r="E64" s="109"/>
      <c r="F64" s="109"/>
      <c r="G64" s="109"/>
    </row>
    <row r="65" spans="1:7">
      <c r="A65" s="182"/>
      <c r="B65" s="182"/>
      <c r="C65" s="182"/>
      <c r="D65" s="182"/>
      <c r="E65" s="109"/>
      <c r="F65" s="109"/>
      <c r="G65" s="109"/>
    </row>
    <row r="66" spans="1:7">
      <c r="E66" s="109"/>
      <c r="F66" s="109"/>
      <c r="G66" s="109"/>
    </row>
    <row r="67" spans="1:7">
      <c r="E67" s="109"/>
      <c r="F67" s="109"/>
      <c r="G67" s="109"/>
    </row>
    <row r="68" spans="1:7">
      <c r="E68" s="109"/>
      <c r="F68" s="109"/>
      <c r="G68" s="109"/>
    </row>
    <row r="69" spans="1:7">
      <c r="E69" s="109"/>
      <c r="F69" s="109"/>
      <c r="G69" s="109"/>
    </row>
    <row r="70" spans="1:7">
      <c r="E70" s="109"/>
      <c r="F70" s="109"/>
      <c r="G70" s="109"/>
    </row>
    <row r="71" spans="1:7">
      <c r="E71" s="109"/>
      <c r="F71" s="109"/>
      <c r="G71" s="109"/>
    </row>
    <row r="72" spans="1:7">
      <c r="E72" s="109"/>
      <c r="F72" s="109"/>
      <c r="G72" s="109"/>
    </row>
    <row r="73" spans="1:7">
      <c r="E73" s="109"/>
      <c r="F73" s="109"/>
      <c r="G73" s="109"/>
    </row>
    <row r="74" spans="1:7">
      <c r="E74" s="109"/>
      <c r="F74" s="109"/>
      <c r="G74" s="109"/>
    </row>
    <row r="75" spans="1:7">
      <c r="E75" s="109"/>
      <c r="F75" s="109"/>
      <c r="G75" s="109"/>
    </row>
    <row r="76" spans="1:7">
      <c r="E76" s="109"/>
      <c r="F76" s="109"/>
      <c r="G76" s="109"/>
    </row>
    <row r="77" spans="1:7">
      <c r="E77" s="109"/>
      <c r="F77" s="109"/>
      <c r="G77" s="109"/>
    </row>
    <row r="78" spans="1:7">
      <c r="E78" s="109"/>
      <c r="F78" s="109"/>
      <c r="G78" s="109"/>
    </row>
    <row r="79" spans="1:7">
      <c r="E79" s="109"/>
      <c r="F79" s="109"/>
      <c r="G79" s="109"/>
    </row>
    <row r="80" spans="1:7">
      <c r="E80" s="109"/>
      <c r="F80" s="109"/>
      <c r="G80" s="109"/>
    </row>
    <row r="81" spans="5:7">
      <c r="E81" s="109"/>
      <c r="F81" s="109"/>
      <c r="G81" s="109"/>
    </row>
    <row r="82" spans="5:7">
      <c r="E82" s="109"/>
      <c r="F82" s="109"/>
      <c r="G82" s="109"/>
    </row>
  </sheetData>
  <mergeCells count="44">
    <mergeCell ref="B59:D59"/>
    <mergeCell ref="B60:D60"/>
    <mergeCell ref="C52:D52"/>
    <mergeCell ref="C53:D53"/>
    <mergeCell ref="C54:D54"/>
    <mergeCell ref="C55:D55"/>
    <mergeCell ref="C57:D57"/>
    <mergeCell ref="B58:D58"/>
    <mergeCell ref="C46:D46"/>
    <mergeCell ref="C47:D47"/>
    <mergeCell ref="C48:D48"/>
    <mergeCell ref="C49:D49"/>
    <mergeCell ref="C50:D50"/>
    <mergeCell ref="C51:D51"/>
    <mergeCell ref="C37:D37"/>
    <mergeCell ref="A38:D38"/>
    <mergeCell ref="A39:A40"/>
    <mergeCell ref="B39:B40"/>
    <mergeCell ref="C39:D40"/>
    <mergeCell ref="C45:D45"/>
    <mergeCell ref="C31:D31"/>
    <mergeCell ref="C32:D32"/>
    <mergeCell ref="C33:D33"/>
    <mergeCell ref="C34:D34"/>
    <mergeCell ref="A35:D35"/>
    <mergeCell ref="C36:D36"/>
    <mergeCell ref="C25:D25"/>
    <mergeCell ref="C26:D26"/>
    <mergeCell ref="C27:D27"/>
    <mergeCell ref="C28:D28"/>
    <mergeCell ref="A29:D29"/>
    <mergeCell ref="C30:D30"/>
    <mergeCell ref="C17:D17"/>
    <mergeCell ref="C18:D18"/>
    <mergeCell ref="C19:D19"/>
    <mergeCell ref="C20:D20"/>
    <mergeCell ref="C22:D22"/>
    <mergeCell ref="A24:D24"/>
    <mergeCell ref="C10:D10"/>
    <mergeCell ref="A12:D12"/>
    <mergeCell ref="A13:D13"/>
    <mergeCell ref="C14:D14"/>
    <mergeCell ref="C15:D15"/>
    <mergeCell ref="C16:D16"/>
  </mergeCells>
  <pageMargins left="0.21" right="0.28999999999999998" top="0.35" bottom="0.28999999999999998" header="0.28999999999999998" footer="0.28999999999999998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</vt:lpstr>
      <vt:lpstr>Декаб.2</vt:lpstr>
      <vt:lpstr>3</vt:lpstr>
      <vt:lpstr>4</vt:lpstr>
      <vt:lpstr>5</vt:lpstr>
      <vt:lpstr>6</vt:lpstr>
      <vt:lpstr>7</vt:lpstr>
      <vt:lpstr>8</vt:lpstr>
      <vt:lpstr>Речная,1</vt:lpstr>
      <vt:lpstr>Мир.11 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2012-11-14T12:45:51Z</dcterms:modified>
</cp:coreProperties>
</file>