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. показ." sheetId="1" r:id="rId1"/>
    <sheet name="Форма 1.3" sheetId="2" r:id="rId2"/>
    <sheet name="Форма 1.4" sheetId="3" r:id="rId3"/>
    <sheet name="Форма 1.5" sheetId="4" r:id="rId4"/>
  </sheets>
  <externalReferences>
    <externalReference r:id="rId7"/>
  </externalReferences>
  <definedNames>
    <definedName name="flagSum_List02_2">'Основн. показ.'!$I$18:$I$24</definedName>
    <definedName name="kind_of_fuels">'[1]TEHSHEET'!$M$31:$M$38</definedName>
    <definedName name="kind_of_purchase_method">'[1]TEHSHEET'!$O$2:$O$7</definedName>
    <definedName name="List02_costs_OPS">'[1]Показатели (факт)'!$G$43</definedName>
    <definedName name="List02_p3">'Основн. показ.'!$G$14</definedName>
    <definedName name="List02_p4">'Основн. показ.'!$G$47</definedName>
    <definedName name="org">'[1]Титульный'!$F$23</definedName>
    <definedName name="vdet">'[1]Титульный'!$F$28</definedName>
  </definedNames>
  <calcPr fullCalcOnLoad="1"/>
</workbook>
</file>

<file path=xl/sharedStrings.xml><?xml version="1.0" encoding="utf-8"?>
<sst xmlns="http://schemas.openxmlformats.org/spreadsheetml/2006/main" count="337" uniqueCount="225">
  <si>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0"/>
        <rFont val="Arial"/>
        <family val="0"/>
      </rPr>
      <t xml:space="preserve">(в части регулируемой деятельности) </t>
    </r>
    <r>
      <rPr>
        <sz val="10"/>
        <rFont val="Tahoma"/>
        <family val="2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</si>
  <si>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</si>
  <si>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</si>
  <si>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</si>
  <si>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</si>
  <si>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</si>
  <si>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</si>
  <si>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</si>
  <si>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</si>
  <si>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</si>
  <si>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</si>
  <si>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</si>
  <si>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</si>
  <si>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</si>
  <si>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</si>
  <si>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</si>
  <si>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2.1.1</t>
  </si>
  <si>
    <t>на тепловую энергию</t>
  </si>
  <si>
    <t>2.1.2</t>
  </si>
  <si>
    <t>на теплоноситель</t>
  </si>
  <si>
    <t>2.2</t>
  </si>
  <si>
    <t>Расходы на топливо</t>
  </si>
  <si>
    <t>Газ природный по регулируемой цене</t>
  </si>
  <si>
    <t>x</t>
  </si>
  <si>
    <t>Объем</t>
  </si>
  <si>
    <t>тыс м3</t>
  </si>
  <si>
    <t>Стоимость за единицу объема</t>
  </si>
  <si>
    <t>Стоимость доставки</t>
  </si>
  <si>
    <t>Способ приобретения</t>
  </si>
  <si>
    <t>Единственный поставщик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</si>
  <si>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</si>
  <si>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</si>
  <si>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</si>
  <si>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</si>
  <si>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</si>
  <si>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</si>
  <si>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</si>
  <si>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</si>
  <si>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</si>
  <si>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</si>
  <si>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</si>
  <si>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</si>
  <si>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</si>
  <si>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</si>
  <si>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</si>
  <si>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</si>
  <si>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</si>
  <si>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</si>
  <si>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</si>
  <si>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</si>
  <si>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</si>
  <si>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</si>
  <si>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</si>
  <si>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</si>
  <si>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</si>
  <si>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</si>
  <si>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</si>
  <si>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</si>
  <si>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</si>
  <si>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</si>
  <si>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</si>
  <si>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</si>
  <si>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</si>
  <si>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</si>
  <si>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</si>
  <si>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</si>
  <si>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</si>
  <si>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</si>
  <si>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</si>
  <si>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</si>
  <si>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</si>
  <si>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</si>
  <si>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</si>
  <si>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</si>
  <si>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</si>
  <si>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</si>
  <si>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</si>
  <si>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</si>
  <si>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</si>
  <si>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</si>
  <si>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</si>
  <si>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</si>
  <si>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</si>
  <si>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</si>
  <si>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</si>
  <si>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</si>
  <si>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reformagkh.ru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</si>
  <si>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</si>
  <si>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</si>
  <si>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</si>
  <si>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</si>
  <si>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8.1</t>
  </si>
  <si>
    <t>Котельная МУП "Тарусажилдорстрой-Заказчик"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</si>
  <si>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</si>
  <si>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</si>
  <si>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</si>
  <si>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</si>
  <si>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</si>
  <si>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</si>
  <si>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</si>
  <si>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</si>
  <si>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</si>
  <si>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</si>
  <si>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</si>
  <si>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</si>
  <si>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</si>
  <si>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</si>
  <si>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</si>
  <si>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</si>
  <si>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</si>
  <si>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</si>
  <si>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</si>
  <si>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</si>
  <si>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</si>
  <si>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</si>
  <si>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</si>
  <si>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</si>
  <si>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</si>
  <si>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</si>
  <si>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</si>
  <si>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</si>
  <si>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17.1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</si>
  <si>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</si>
  <si>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</si>
  <si>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</si>
  <si>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</si>
  <si>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</si>
  <si>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</si>
  <si>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</si>
  <si>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</si>
  <si>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</si>
  <si>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</si>
  <si>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</si>
  <si>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2.2.1</t>
  </si>
  <si>
    <t>2.2,1.1</t>
  </si>
  <si>
    <t>2.2.1.2</t>
  </si>
  <si>
    <t>2.2.1.3</t>
  </si>
  <si>
    <t>2.2.1.4</t>
  </si>
  <si>
    <t xml:space="preserve">Приложение N 1
к Приказу
министерства тарифного регулирования
Калужской области
от 20 февраля 2014 г. N 16
</t>
  </si>
  <si>
    <t>Форма 1.3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</si>
  <si>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N п/п</t>
  </si>
  <si>
    <t>Наименование показателя</t>
  </si>
  <si>
    <t>Выручка от регулируемого вида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</si>
  <si>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</si>
  <si>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</si>
  <si>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а) расходы на покупаемую тепловую энергию (мощность), теплоноситель, в том числе:</t>
  </si>
  <si>
    <t>- на тепловую энергию</t>
  </si>
  <si>
    <t>- на теплоноситель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</si>
  <si>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 &lt;1&gt;</t>
  </si>
  <si>
    <t>в) расходы на покупаемую электрическую энергию (мощность), используемую в технологическом процессе:</t>
  </si>
  <si>
    <t>- средневзвешенная стоимость 1 кВт.ч</t>
  </si>
  <si>
    <t>руб.</t>
  </si>
  <si>
    <t>- объем приобретения электрической энергии</t>
  </si>
  <si>
    <t>тыс. кВт.ч</t>
  </si>
  <si>
    <t>г) расходы на приобретение холодной воды, используемой в технологическом процессе</t>
  </si>
  <si>
    <t>д) расходы на химические реагенты, используемые в технологическом процессе</t>
  </si>
  <si>
    <t>е) расходы на оплату труда и отчисления на социальные нужды основного производственного персонала, в том числе:</t>
  </si>
  <si>
    <t>- расходы на оплату труда</t>
  </si>
  <si>
    <t>ж) расходы на оплату труда и отчисления на социальные нужды административно-управленческого персонала, в том числе:</t>
  </si>
  <si>
    <t>з) расходы на амортизацию основных производственных средств</t>
  </si>
  <si>
    <t>и) расходы на аренду имущества, используемого для осуществления регулируемого вида деятельности</t>
  </si>
  <si>
    <t>к) общепроизводственные расходы, в том числе:</t>
  </si>
  <si>
    <t>- расходы на текущий ремонт</t>
  </si>
  <si>
    <t>- расходы на капитальный ремонт</t>
  </si>
  <si>
    <t>л) общехозяйственные расходы, в том числе: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</si>
  <si>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&lt;2&gt;</t>
  </si>
  <si>
    <t>н) прочие расходы, которые подлежат отнесению на регулируемый вид деятельности в соответствии с законодательством Российской Федерации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</si>
  <si>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</si>
  <si>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</si>
  <si>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- за счет их ввода в эксплуатацию (вывода из эксплуатации)</t>
  </si>
  <si>
    <t>- за счет стоимости переоценки основных фондов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</si>
  <si>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</si>
  <si>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Годовая бухгалтерская отчетность, включая бухгалтерский баланс и приложения к нему, прилагается регулируемой организацией</t>
  </si>
  <si>
    <t>Установленная тепловая мощность объектов основных фондов, используемых для осуществления регулируемого вида деятельности, в том числе по каждому источнику тепловой энергии &lt;3&gt;</t>
  </si>
  <si>
    <t>Тепловая нагрузка по договорам, заключенным в рамках осуществления регулируемого вида деятельности</t>
  </si>
  <si>
    <t>Объем вырабатываемой регулируемой организацией тепловой энергии в рамках осуществления регулируемого вида деятельности</t>
  </si>
  <si>
    <t>тыс. Гкал</t>
  </si>
  <si>
    <t>Объем приобретаемой регулируемой организацией тепловой энергии в рамках осуществления регулируемого вида деятельности</t>
  </si>
  <si>
    <t>Объем тепловой энергии, отпускаемой потребителям, по договорам, заключенным в рамках осуществления регулируемого вида деятельности, в том числе:</t>
  </si>
  <si>
    <t>- определенный по приборам учета</t>
  </si>
  <si>
    <t>- определенный расчетным путем (по нормативам потребления коммунальных услуг)</t>
  </si>
  <si>
    <t>Ккал/ч. мес.</t>
  </si>
  <si>
    <t>человек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</si>
  <si>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используемый для осуществления регулируемого вида деятельности &lt;4&gt;</t>
  </si>
  <si>
    <t>кг у.т./Гкал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</si>
  <si>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</si>
  <si>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</si>
  <si>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</si>
  <si>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 м/Гкал</t>
  </si>
  <si>
    <t>&lt;1&gt; Информация о расходах на топливо по каждому виду топлива раскрывается регулируемой организацией в соответствии с таблицей 7.</t>
  </si>
  <si>
    <t>&lt;2&gt;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расходов, раскрывается регулируемой организацией в соответствии с таблицей 8.</t>
  </si>
  <si>
    <t>&lt;3&gt; Информация об установленной тепловой мощности по каждому из источников тепловой энергии раскрывается регулируемой организацией в соответствии с таблицей 9</t>
  </si>
  <si>
    <t>&lt;4&gt; Информация об удельных расходах условного топлива на единицу тепловой энергии по каждому источнику тепловой энергии раскрывается регулируемой организацией в соответствии с таблицей 10</t>
  </si>
  <si>
    <t xml:space="preserve">Форма 1.4. Информация об основных потребительских характеристиках регулируемых товаров и услуг регулируемой
организации
</t>
  </si>
  <si>
    <t>Информация об основных потребительских характеристиках регулируемых товаров и услуг регулируемой организации</t>
  </si>
  <si>
    <t>Основные потребительские характеристики регулируемых товаров и услуг регулируемой организации</t>
  </si>
  <si>
    <t>Ссылка на документы (только для пункта 3)</t>
  </si>
  <si>
    <t xml:space="preserve">Количество аварий на тепловых сетях (единиц на километр) </t>
  </si>
  <si>
    <t>X</t>
  </si>
  <si>
    <t xml:space="preserve">Количество аварий на источниках тепловой энергии (единиц на источник) </t>
  </si>
  <si>
    <t xml:space="preserve">Показатели надежности и качества, установленные в соответствии с законодательством Российской Федерации: </t>
  </si>
  <si>
    <t>- показатель уровня надежности оказываемых услуг</t>
  </si>
  <si>
    <t>- показатель уровня качества оказываемых услуг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</si>
  <si>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</si>
  <si>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</si>
  <si>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 xml:space="preserve">Форма 1.5. Информация об инвестиционных программах регулируемой организации и отчетах об их реализации
</t>
  </si>
  <si>
    <t>Перечень информации</t>
  </si>
  <si>
    <t>Содержание информации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</si>
  <si>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</si>
  <si>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</si>
  <si>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</si>
  <si>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</si>
  <si>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</si>
  <si>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 начала и окончания реализации инвестиционной программы</t>
  </si>
  <si>
    <t>дата начала</t>
  </si>
  <si>
    <t>дата окончания</t>
  </si>
  <si>
    <t>Потребности в финансовых средствах, необходимых для реализации инвестиционной программы &lt;5&gt;</t>
  </si>
  <si>
    <t>Плановые значения целевых показателей инвестиционной программы &lt;6&gt;</t>
  </si>
  <si>
    <t>Фактические значения целевых показателей инвестиционной программы &lt;6&gt;</t>
  </si>
  <si>
    <t>Внесение изменений в инвестиционную программу &lt;7&gt;</t>
  </si>
  <si>
    <t>Использование инвестиционных средств за отчетный год &lt;8&gt;</t>
  </si>
  <si>
    <t>&lt;5&gt; Информация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программы, раскрывается регулируемой организацией в соответствии с таблицей 11.</t>
  </si>
  <si>
    <t>&lt;6&gt; Информация о плановых и фактических значениях целевых показателей инвестиционной программы (с разбивкой по мероприятиям) раскрывается регулируемой организацией в соответствии с таблицей 12</t>
  </si>
  <si>
    <t>&lt;7&gt; Информация о внесении изменений в инвестиционную программу раскрывается регулируемой организацией в соответствии с таблицей 13.</t>
  </si>
  <si>
    <t>&lt;8&gt; Информация об использовании инвестиционных средств за отчетный год с разбивкой по кварталам, мероприятиям и источникам финансирования инвестиционной программы раскрывается регулируемой организацией в соответствии с таблицей 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</si>
</sst>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12">
    <font>
      <sz val="10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4"/>
      <name val="Franklin Gothic Medium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6" fillId="0" borderId="1" applyBorder="0">
      <alignment horizontal="center"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2" borderId="0" xfId="21" applyFont="1" applyFill="1" applyBorder="1" applyAlignment="1" applyProtection="1">
      <alignment vertical="center" wrapText="1"/>
      <protection/>
    </xf>
    <xf numFmtId="0" fontId="3" fillId="2" borderId="0" xfId="21" applyFont="1" applyFill="1" applyBorder="1" applyAlignment="1" applyProtection="1">
      <alignment horizontal="center" vertical="center" wrapText="1"/>
      <protection/>
    </xf>
    <xf numFmtId="0" fontId="6" fillId="2" borderId="0" xfId="21" applyFont="1" applyFill="1" applyBorder="1" applyAlignment="1" applyProtection="1">
      <alignment horizontal="center" vertical="center" wrapText="1"/>
      <protection/>
    </xf>
    <xf numFmtId="0" fontId="3" fillId="2" borderId="2" xfId="21" applyFont="1" applyFill="1" applyBorder="1" applyAlignment="1" applyProtection="1">
      <alignment horizontal="center" vertical="center" wrapText="1"/>
      <protection/>
    </xf>
    <xf numFmtId="0" fontId="3" fillId="0" borderId="3" xfId="19" applyFont="1" applyFill="1" applyBorder="1" applyAlignment="1" applyProtection="1">
      <alignment horizontal="center" vertical="center" wrapText="1"/>
      <protection/>
    </xf>
    <xf numFmtId="0" fontId="3" fillId="0" borderId="4" xfId="19" applyFont="1" applyFill="1" applyBorder="1" applyAlignment="1" applyProtection="1">
      <alignment horizontal="center" vertical="center" wrapText="1"/>
      <protection/>
    </xf>
    <xf numFmtId="49" fontId="7" fillId="2" borderId="5" xfId="19" applyNumberFormat="1" applyFont="1" applyFill="1" applyBorder="1" applyAlignment="1" applyProtection="1">
      <alignment horizontal="center" vertical="center" wrapText="1"/>
      <protection/>
    </xf>
    <xf numFmtId="49" fontId="7" fillId="2" borderId="6" xfId="19" applyNumberFormat="1" applyFont="1" applyFill="1" applyBorder="1" applyAlignment="1" applyProtection="1">
      <alignment horizontal="center" vertical="center" wrapText="1"/>
      <protection/>
    </xf>
    <xf numFmtId="49" fontId="3" fillId="2" borderId="7" xfId="21" applyNumberFormat="1" applyFont="1" applyFill="1" applyBorder="1" applyAlignment="1" applyProtection="1">
      <alignment horizontal="center" vertical="center" wrapText="1"/>
      <protection/>
    </xf>
    <xf numFmtId="0" fontId="3" fillId="0" borderId="7" xfId="21" applyFont="1" applyFill="1" applyBorder="1" applyAlignment="1" applyProtection="1">
      <alignment horizontal="left" vertical="center" wrapText="1"/>
      <protection/>
    </xf>
    <xf numFmtId="0" fontId="3" fillId="0" borderId="8" xfId="21" applyFont="1" applyFill="1" applyBorder="1" applyAlignment="1" applyProtection="1">
      <alignment horizontal="center" vertical="center" wrapText="1"/>
      <protection/>
    </xf>
    <xf numFmtId="4" fontId="3" fillId="3" borderId="7" xfId="2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21" applyNumberFormat="1" applyFont="1" applyFill="1" applyBorder="1" applyAlignment="1" applyProtection="1">
      <alignment horizontal="right" vertical="center" wrapText="1"/>
      <protection/>
    </xf>
    <xf numFmtId="4" fontId="8" fillId="0" borderId="7" xfId="21" applyNumberFormat="1" applyFont="1" applyFill="1" applyBorder="1" applyAlignment="1" applyProtection="1">
      <alignment horizontal="right" vertical="center" wrapText="1"/>
      <protection/>
    </xf>
    <xf numFmtId="0" fontId="0" fillId="4" borderId="7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8" xfId="21" applyFont="1" applyFill="1" applyBorder="1" applyAlignment="1" applyProtection="1">
      <alignment horizontal="center" vertical="center" wrapText="1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9" fillId="5" borderId="9" xfId="0" applyFont="1" applyFill="1" applyBorder="1" applyAlignment="1" applyProtection="1">
      <alignment horizontal="left" vertical="center" indent="1"/>
      <protection/>
    </xf>
    <xf numFmtId="0" fontId="9" fillId="5" borderId="9" xfId="0" applyFont="1" applyFill="1" applyBorder="1" applyAlignment="1" applyProtection="1">
      <alignment horizontal="left" vertical="center"/>
      <protection/>
    </xf>
    <xf numFmtId="0" fontId="9" fillId="5" borderId="7" xfId="0" applyFont="1" applyFill="1" applyBorder="1" applyAlignment="1" applyProtection="1">
      <alignment horizontal="right" vertical="center"/>
      <protection/>
    </xf>
    <xf numFmtId="4" fontId="3" fillId="4" borderId="7" xfId="21" applyNumberFormat="1" applyFont="1" applyFill="1" applyBorder="1" applyAlignment="1" applyProtection="1">
      <alignment horizontal="right" vertical="center" wrapText="1"/>
      <protection/>
    </xf>
    <xf numFmtId="0" fontId="3" fillId="0" borderId="7" xfId="21" applyFont="1" applyFill="1" applyBorder="1" applyAlignment="1" applyProtection="1">
      <alignment horizontal="left" vertical="center" wrapText="1" indent="1"/>
      <protection/>
    </xf>
    <xf numFmtId="0" fontId="0" fillId="0" borderId="7" xfId="21" applyFont="1" applyFill="1" applyBorder="1" applyAlignment="1" applyProtection="1">
      <alignment horizontal="left" vertical="center" wrapText="1" indent="2"/>
      <protection/>
    </xf>
    <xf numFmtId="0" fontId="0" fillId="3" borderId="7" xfId="21" applyNumberFormat="1" applyFont="1" applyFill="1" applyBorder="1" applyAlignment="1" applyProtection="1">
      <alignment horizontal="left" vertical="center" wrapText="1" indent="2"/>
      <protection locked="0"/>
    </xf>
    <xf numFmtId="14" fontId="0" fillId="2" borderId="7" xfId="21" applyNumberFormat="1" applyFont="1" applyFill="1" applyBorder="1" applyAlignment="1" applyProtection="1">
      <alignment horizontal="center" vertical="center" wrapText="1"/>
      <protection/>
    </xf>
    <xf numFmtId="0" fontId="0" fillId="0" borderId="7" xfId="21" applyFont="1" applyFill="1" applyBorder="1" applyAlignment="1" applyProtection="1">
      <alignment horizontal="left" vertical="center" wrapText="1" indent="3"/>
      <protection/>
    </xf>
    <xf numFmtId="49" fontId="0" fillId="3" borderId="8" xfId="21" applyNumberFormat="1" applyFont="1" applyFill="1" applyBorder="1" applyAlignment="1" applyProtection="1">
      <alignment horizontal="center" vertical="center" wrapText="1"/>
      <protection locked="0"/>
    </xf>
    <xf numFmtId="4" fontId="3" fillId="3" borderId="10" xfId="21" applyNumberFormat="1" applyFont="1" applyFill="1" applyBorder="1" applyAlignment="1" applyProtection="1">
      <alignment horizontal="right" vertical="center" wrapText="1"/>
      <protection locked="0"/>
    </xf>
    <xf numFmtId="14" fontId="0" fillId="2" borderId="10" xfId="21" applyNumberFormat="1" applyFont="1" applyFill="1" applyBorder="1" applyAlignment="1" applyProtection="1">
      <alignment horizontal="center" vertical="center" wrapText="1"/>
      <protection/>
    </xf>
    <xf numFmtId="0" fontId="0" fillId="0" borderId="10" xfId="21" applyFont="1" applyFill="1" applyBorder="1" applyAlignment="1" applyProtection="1">
      <alignment horizontal="left" vertical="center" wrapText="1" indent="3"/>
      <protection/>
    </xf>
    <xf numFmtId="0" fontId="0" fillId="0" borderId="11" xfId="21" applyFont="1" applyFill="1" applyBorder="1" applyAlignment="1" applyProtection="1">
      <alignment horizontal="center" vertical="center" wrapText="1"/>
      <protection/>
    </xf>
    <xf numFmtId="0" fontId="3" fillId="3" borderId="7" xfId="21" applyNumberFormat="1" applyFont="1" applyFill="1" applyBorder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 applyProtection="1">
      <alignment horizontal="left" vertical="center" indent="2"/>
      <protection/>
    </xf>
    <xf numFmtId="0" fontId="9" fillId="5" borderId="12" xfId="0" applyFont="1" applyFill="1" applyBorder="1" applyAlignment="1" applyProtection="1">
      <alignment horizontal="right" vertical="center"/>
      <protection/>
    </xf>
    <xf numFmtId="49" fontId="3" fillId="2" borderId="13" xfId="21" applyNumberFormat="1" applyFont="1" applyFill="1" applyBorder="1" applyAlignment="1" applyProtection="1">
      <alignment horizontal="center" vertical="center" wrapText="1"/>
      <protection/>
    </xf>
    <xf numFmtId="0" fontId="3" fillId="0" borderId="13" xfId="21" applyFont="1" applyFill="1" applyBorder="1" applyAlignment="1" applyProtection="1">
      <alignment horizontal="left" vertical="center" wrapText="1" indent="1"/>
      <protection/>
    </xf>
    <xf numFmtId="0" fontId="3" fillId="0" borderId="14" xfId="21" applyFont="1" applyFill="1" applyBorder="1" applyAlignment="1" applyProtection="1">
      <alignment horizontal="center" vertical="center" wrapText="1"/>
      <protection/>
    </xf>
    <xf numFmtId="4" fontId="3" fillId="3" borderId="13" xfId="21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21" applyFont="1" applyFill="1" applyBorder="1" applyAlignment="1" applyProtection="1">
      <alignment horizontal="left" vertical="center" wrapText="1" indent="2"/>
      <protection/>
    </xf>
    <xf numFmtId="180" fontId="3" fillId="3" borderId="7" xfId="21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21" applyFont="1" applyFill="1" applyBorder="1" applyAlignment="1" applyProtection="1">
      <alignment horizontal="left" vertical="center" wrapText="1" indent="1"/>
      <protection/>
    </xf>
    <xf numFmtId="49" fontId="3" fillId="6" borderId="7" xfId="20" applyNumberFormat="1" applyFont="1" applyFill="1" applyBorder="1" applyAlignment="1" applyProtection="1">
      <alignment horizontal="center" vertical="center" wrapText="1"/>
      <protection/>
    </xf>
    <xf numFmtId="49" fontId="10" fillId="7" borderId="7" xfId="15" applyNumberFormat="1" applyFont="1" applyFill="1" applyBorder="1" applyAlignment="1" applyProtection="1">
      <alignment horizontal="left" vertical="center" wrapText="1"/>
      <protection locked="0"/>
    </xf>
    <xf numFmtId="49" fontId="0" fillId="3" borderId="7" xfId="21" applyNumberFormat="1" applyFont="1" applyFill="1" applyBorder="1" applyAlignment="1" applyProtection="1">
      <alignment horizontal="left" vertical="center" wrapText="1" indent="1"/>
      <protection locked="0"/>
    </xf>
    <xf numFmtId="180" fontId="3" fillId="4" borderId="7" xfId="21" applyNumberFormat="1" applyFont="1" applyFill="1" applyBorder="1" applyAlignment="1" applyProtection="1">
      <alignment horizontal="right" vertical="center" wrapText="1"/>
      <protection/>
    </xf>
    <xf numFmtId="49" fontId="3" fillId="7" borderId="7" xfId="2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1" applyFont="1" applyFill="1" applyAlignment="1" applyProtection="1">
      <alignment vertical="center" wrapText="1"/>
      <protection/>
    </xf>
    <xf numFmtId="0" fontId="3" fillId="0" borderId="0" xfId="21" applyFont="1" applyFill="1" applyAlignment="1" applyProtection="1">
      <alignment horizontal="right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vertical="center" wrapText="1"/>
      <protection/>
    </xf>
    <xf numFmtId="4" fontId="11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5" xfId="0" applyNumberFormat="1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1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vertical="center" wrapText="1"/>
    </xf>
    <xf numFmtId="4" fontId="11" fillId="2" borderId="15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0" fontId="1" fillId="0" borderId="18" xfId="22" applyFont="1" applyBorder="1" applyAlignment="1">
      <alignment horizontal="center" vertical="center" wrapText="1"/>
      <protection/>
    </xf>
    <xf numFmtId="0" fontId="3" fillId="0" borderId="19" xfId="18" applyFont="1" applyFill="1" applyBorder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right" vertical="top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top" wrapText="1"/>
      <protection/>
    </xf>
    <xf numFmtId="0" fontId="11" fillId="0" borderId="0" xfId="0" applyFont="1" applyAlignment="1" applyProtection="1">
      <alignment vertical="top" wrapText="1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2" borderId="0" xfId="0" applyNumberFormat="1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4" fontId="11" fillId="2" borderId="15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0" xfId="0" applyFont="1" applyFill="1" applyAlignment="1">
      <alignment horizontal="right" vertical="top" wrapText="1"/>
    </xf>
    <xf numFmtId="0" fontId="11" fillId="2" borderId="15" xfId="0" applyFont="1" applyFill="1" applyBorder="1" applyAlignment="1">
      <alignment horizontal="center" vertical="top" wrapText="1"/>
    </xf>
  </cellXfs>
  <cellStyles count="12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Обычный_ЖКУ_проект3" xfId="20"/>
    <cellStyle name="Обычный_Мониторинг инвестиций" xfId="21"/>
    <cellStyle name="Обычный_Шаблон по источникам для Модуля Реестр (2)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.570%20%20&#1076;&#1086;%2005.08.2016&#1075;.BK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REESTR_VED"/>
      <sheetName val="REESTR_VT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зменения"/>
      <sheetName val="modList08"/>
      <sheetName val="Инвестиции"/>
      <sheetName val="Ссылки на публикации"/>
      <sheetName val="Комментарии"/>
      <sheetName val="AllSheetsInThisWorkbook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Форма 4"/>
      <sheetName val="Таблицы ДОП"/>
      <sheetName val="TEHSHEET"/>
      <sheetName val="PrintForm_4"/>
      <sheetName val="et_union_print"/>
      <sheetName val="dataBuffer"/>
      <sheetName val="Форма 1.3"/>
      <sheetName val="Форма 1.4"/>
      <sheetName val="Форма 1.5"/>
      <sheetName val="Проверка"/>
      <sheetName val="et_union_hor"/>
    </sheetNames>
    <sheetDataSet>
      <sheetData sheetId="5">
        <row r="23">
          <cell r="F23" t="str">
            <v>МУП "Тарусажилдорстрой-Заказчик"</v>
          </cell>
        </row>
        <row r="28">
          <cell r="F28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</sheetData>
      <sheetData sheetId="7">
        <row r="12">
          <cell r="G12">
            <v>24416.09</v>
          </cell>
        </row>
        <row r="15">
          <cell r="G15">
            <v>12226.01</v>
          </cell>
        </row>
        <row r="16">
          <cell r="G16">
            <v>11785.56</v>
          </cell>
        </row>
        <row r="17">
          <cell r="G17">
            <v>440.45</v>
          </cell>
        </row>
        <row r="18">
          <cell r="G18">
            <v>7734.5374956</v>
          </cell>
        </row>
        <row r="26">
          <cell r="G26">
            <v>1939.52</v>
          </cell>
        </row>
        <row r="27">
          <cell r="G27">
            <v>4.01</v>
          </cell>
        </row>
        <row r="28">
          <cell r="G28">
            <v>483.48</v>
          </cell>
        </row>
        <row r="29">
          <cell r="G29">
            <v>440.45</v>
          </cell>
        </row>
        <row r="30">
          <cell r="G30">
            <v>2.01</v>
          </cell>
        </row>
        <row r="31">
          <cell r="G31">
            <v>2268.13</v>
          </cell>
        </row>
        <row r="32">
          <cell r="G32">
            <v>684.97526</v>
          </cell>
        </row>
        <row r="33">
          <cell r="G33">
            <v>1138.21</v>
          </cell>
        </row>
        <row r="34">
          <cell r="G34">
            <v>343.74</v>
          </cell>
        </row>
        <row r="35">
          <cell r="G35">
            <v>1105.37</v>
          </cell>
        </row>
        <row r="36">
          <cell r="G36">
            <v>0</v>
          </cell>
        </row>
        <row r="37">
          <cell r="G37">
            <v>622.4</v>
          </cell>
        </row>
        <row r="38">
          <cell r="G38">
            <v>622.4</v>
          </cell>
        </row>
        <row r="39">
          <cell r="G39">
            <v>0</v>
          </cell>
        </row>
        <row r="40">
          <cell r="G40">
            <v>123.2</v>
          </cell>
        </row>
        <row r="41">
          <cell r="G41">
            <v>123.2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139.2</v>
          </cell>
        </row>
        <row r="49">
          <cell r="G49">
            <v>-4351.662755600002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5">
          <cell r="G55">
            <v>5.16</v>
          </cell>
        </row>
        <row r="59">
          <cell r="G59">
            <v>3.42</v>
          </cell>
        </row>
        <row r="60">
          <cell r="G60">
            <v>7.756</v>
          </cell>
        </row>
        <row r="61">
          <cell r="G61">
            <v>6.777</v>
          </cell>
        </row>
        <row r="62">
          <cell r="G62">
            <v>14.533000000000001</v>
          </cell>
        </row>
        <row r="63">
          <cell r="G63">
            <v>3.605</v>
          </cell>
        </row>
        <row r="64">
          <cell r="G64">
            <v>10.928</v>
          </cell>
        </row>
        <row r="65">
          <cell r="G65">
            <v>0</v>
          </cell>
        </row>
        <row r="66">
          <cell r="G66">
            <v>1.0382</v>
          </cell>
        </row>
        <row r="67">
          <cell r="G67">
            <v>9</v>
          </cell>
        </row>
        <row r="68">
          <cell r="G68">
            <v>3</v>
          </cell>
        </row>
        <row r="69">
          <cell r="G69">
            <v>169.61</v>
          </cell>
        </row>
        <row r="73">
          <cell r="G73">
            <v>62.3</v>
          </cell>
        </row>
        <row r="74">
          <cell r="G74">
            <v>2.528</v>
          </cell>
        </row>
      </sheetData>
      <sheetData sheetId="9">
        <row r="10">
          <cell r="F10">
            <v>8</v>
          </cell>
        </row>
        <row r="11">
          <cell r="F11">
            <v>0</v>
          </cell>
        </row>
        <row r="13">
          <cell r="F13" t="str">
            <v>не утверждены</v>
          </cell>
          <cell r="G13" t="str">
            <v>тарусажилдорстрой.Рф</v>
          </cell>
        </row>
        <row r="14">
          <cell r="F14" t="str">
            <v>не утверждены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12">
        <row r="12">
          <cell r="I12" t="str">
            <v/>
          </cell>
        </row>
        <row r="18">
          <cell r="I18">
            <v>0</v>
          </cell>
        </row>
        <row r="80">
          <cell r="I80">
            <v>0</v>
          </cell>
        </row>
      </sheetData>
      <sheetData sheetId="43">
        <row r="2">
          <cell r="O2" t="str">
            <v>Конкурс</v>
          </cell>
        </row>
        <row r="3">
          <cell r="O3" t="str">
            <v>Аукцион</v>
          </cell>
        </row>
        <row r="4">
          <cell r="O4" t="str">
            <v>Аукцион в электронной форме</v>
          </cell>
        </row>
        <row r="5">
          <cell r="O5" t="str">
            <v>Запрос котировок</v>
          </cell>
        </row>
        <row r="6">
          <cell r="O6" t="str">
            <v>Единственный поставщик</v>
          </cell>
        </row>
        <row r="7">
          <cell r="O7" t="str">
            <v>Иное</v>
          </cell>
        </row>
        <row r="31">
          <cell r="M31" t="str">
            <v>Газ природный по регулируемой цене</v>
          </cell>
        </row>
        <row r="32">
          <cell r="M32" t="str">
            <v>Газ природный по нерегулируемой цене</v>
          </cell>
        </row>
        <row r="33">
          <cell r="M33" t="str">
            <v>Уголь</v>
          </cell>
        </row>
        <row r="34">
          <cell r="M34" t="str">
            <v>Мазут</v>
          </cell>
        </row>
        <row r="35">
          <cell r="M35" t="str">
            <v>Дизельное топливо</v>
          </cell>
        </row>
        <row r="36">
          <cell r="M36" t="str">
            <v>Дрова</v>
          </cell>
        </row>
        <row r="37">
          <cell r="M37" t="str">
            <v>Электроэнергия</v>
          </cell>
        </row>
        <row r="38">
          <cell r="M38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10.421875" style="0" customWidth="1"/>
    <col min="2" max="2" width="49.7109375" style="0" customWidth="1"/>
    <col min="3" max="3" width="14.7109375" style="0" customWidth="1"/>
    <col min="4" max="4" width="15.28125" style="0" customWidth="1"/>
  </cols>
  <sheetData>
    <row r="1" spans="1:4" ht="51.75" customHeight="1">
      <c r="A1" s="68" t="s">
        <v>0</v>
      </c>
      <c r="B1" s="68"/>
      <c r="C1" s="68"/>
      <c r="D1" s="68"/>
    </row>
    <row r="2" spans="1:4" ht="30" customHeight="1">
      <c r="A2" s="69" t="str">
        <f>IF(org=0,"Не определено",org)</f>
        <v>МУП "Тарусажилдорстрой-Заказчик"</v>
      </c>
      <c r="B2" s="69"/>
      <c r="C2" s="69"/>
      <c r="D2" s="69"/>
    </row>
    <row r="3" spans="1:4" ht="17.25" customHeight="1">
      <c r="A3" s="1"/>
      <c r="B3" s="2"/>
      <c r="C3" s="2"/>
      <c r="D3" s="3"/>
    </row>
    <row r="4" spans="1:4" ht="23.25" thickBot="1">
      <c r="A4" s="4" t="s">
        <v>1</v>
      </c>
      <c r="B4" s="5" t="s">
        <v>2</v>
      </c>
      <c r="C4" s="6" t="s">
        <v>3</v>
      </c>
      <c r="D4" s="6" t="s">
        <v>4</v>
      </c>
    </row>
    <row r="5" spans="1:4" ht="13.5" thickTop="1">
      <c r="A5" s="7" t="s">
        <v>5</v>
      </c>
      <c r="B5" s="7" t="s">
        <v>6</v>
      </c>
      <c r="C5" s="7" t="s">
        <v>7</v>
      </c>
      <c r="D5" s="8" t="s">
        <v>8</v>
      </c>
    </row>
    <row r="6" spans="1:4" ht="38.25" customHeight="1">
      <c r="A6" s="9" t="s">
        <v>5</v>
      </c>
      <c r="B6" s="10" t="s">
        <v>9</v>
      </c>
      <c r="C6" s="11" t="s">
        <v>10</v>
      </c>
      <c r="D6" s="12">
        <v>24416.09</v>
      </c>
    </row>
    <row r="7" spans="1:4" ht="12.75">
      <c r="A7" s="9" t="s">
        <v>11</v>
      </c>
      <c r="B7" s="13"/>
      <c r="C7" s="13"/>
      <c r="D7" s="14"/>
    </row>
    <row r="8" spans="1:4" ht="55.5" customHeight="1">
      <c r="A8" s="9" t="s">
        <v>12</v>
      </c>
      <c r="B8" s="15" t="str">
        <f>IF(vdet="","",vdet)</f>
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</c>
      <c r="C8" s="16" t="s">
        <v>10</v>
      </c>
      <c r="D8" s="12">
        <v>24416.09</v>
      </c>
    </row>
    <row r="9" spans="1:4" ht="12.75">
      <c r="A9" s="17"/>
      <c r="B9" s="18"/>
      <c r="C9" s="19"/>
      <c r="D9" s="20"/>
    </row>
    <row r="10" spans="1:4" ht="22.5">
      <c r="A10" s="9" t="s">
        <v>6</v>
      </c>
      <c r="B10" s="10" t="s">
        <v>13</v>
      </c>
      <c r="C10" s="11" t="s">
        <v>10</v>
      </c>
      <c r="D10" s="21">
        <f>D11+D14+D21+SUM(D24:D32)+D35+D38+D40</f>
        <v>28767.74526</v>
      </c>
    </row>
    <row r="11" spans="1:4" ht="22.5">
      <c r="A11" s="9" t="s">
        <v>14</v>
      </c>
      <c r="B11" s="22" t="s">
        <v>15</v>
      </c>
      <c r="C11" s="11" t="s">
        <v>10</v>
      </c>
      <c r="D11" s="12">
        <f>D12+D13</f>
        <v>11785.56</v>
      </c>
    </row>
    <row r="12" spans="1:4" ht="12.75">
      <c r="A12" s="9" t="s">
        <v>16</v>
      </c>
      <c r="B12" s="23" t="s">
        <v>17</v>
      </c>
      <c r="C12" s="11" t="s">
        <v>10</v>
      </c>
      <c r="D12" s="12">
        <v>11785.56</v>
      </c>
    </row>
    <row r="13" spans="1:4" ht="12.75">
      <c r="A13" s="9" t="s">
        <v>18</v>
      </c>
      <c r="B13" s="23" t="s">
        <v>19</v>
      </c>
      <c r="C13" s="11" t="s">
        <v>10</v>
      </c>
      <c r="D13" s="12"/>
    </row>
    <row r="14" spans="1:4" ht="16.5" customHeight="1">
      <c r="A14" s="9" t="s">
        <v>20</v>
      </c>
      <c r="B14" s="22" t="s">
        <v>21</v>
      </c>
      <c r="C14" s="11" t="s">
        <v>10</v>
      </c>
      <c r="D14" s="21">
        <v>7734.54</v>
      </c>
    </row>
    <row r="15" spans="1:4" ht="20.25" customHeight="1">
      <c r="A15" s="9" t="s">
        <v>133</v>
      </c>
      <c r="B15" s="24" t="s">
        <v>22</v>
      </c>
      <c r="C15" s="16" t="s">
        <v>23</v>
      </c>
      <c r="D15" s="14">
        <f>D16*D17+D18</f>
        <v>7734.5374956</v>
      </c>
    </row>
    <row r="16" spans="1:4" ht="16.5" customHeight="1">
      <c r="A16" s="25" t="s">
        <v>134</v>
      </c>
      <c r="B16" s="26" t="s">
        <v>24</v>
      </c>
      <c r="C16" s="27" t="s">
        <v>25</v>
      </c>
      <c r="D16" s="12">
        <v>1139.46</v>
      </c>
    </row>
    <row r="17" spans="1:4" ht="12.75">
      <c r="A17" s="25" t="s">
        <v>135</v>
      </c>
      <c r="B17" s="26" t="s">
        <v>26</v>
      </c>
      <c r="C17" s="16" t="s">
        <v>10</v>
      </c>
      <c r="D17" s="12">
        <v>6.78686</v>
      </c>
    </row>
    <row r="18" spans="1:4" ht="15.75" customHeight="1">
      <c r="A18" s="25" t="s">
        <v>136</v>
      </c>
      <c r="B18" s="26" t="s">
        <v>27</v>
      </c>
      <c r="C18" s="16" t="s">
        <v>10</v>
      </c>
      <c r="D18" s="28">
        <v>1.182</v>
      </c>
    </row>
    <row r="19" spans="1:4" ht="30.75" customHeight="1">
      <c r="A19" s="29" t="s">
        <v>137</v>
      </c>
      <c r="B19" s="30" t="s">
        <v>28</v>
      </c>
      <c r="C19" s="31" t="s">
        <v>23</v>
      </c>
      <c r="D19" s="32" t="s">
        <v>29</v>
      </c>
    </row>
    <row r="20" spans="1:4" ht="12.75">
      <c r="A20" s="17"/>
      <c r="B20" s="33" t="s">
        <v>30</v>
      </c>
      <c r="C20" s="19"/>
      <c r="D20" s="34"/>
    </row>
    <row r="21" spans="1:4" ht="33.75">
      <c r="A21" s="35" t="s">
        <v>31</v>
      </c>
      <c r="B21" s="36" t="s">
        <v>32</v>
      </c>
      <c r="C21" s="37" t="s">
        <v>10</v>
      </c>
      <c r="D21" s="38">
        <v>1939.52</v>
      </c>
    </row>
    <row r="22" spans="1:4" ht="22.5">
      <c r="A22" s="9" t="s">
        <v>33</v>
      </c>
      <c r="B22" s="39" t="s">
        <v>34</v>
      </c>
      <c r="C22" s="11" t="s">
        <v>35</v>
      </c>
      <c r="D22" s="12">
        <v>4.0116</v>
      </c>
    </row>
    <row r="23" spans="1:4" ht="12.75">
      <c r="A23" s="9" t="s">
        <v>36</v>
      </c>
      <c r="B23" s="39" t="s">
        <v>37</v>
      </c>
      <c r="C23" s="11" t="s">
        <v>38</v>
      </c>
      <c r="D23" s="40">
        <v>483.48</v>
      </c>
    </row>
    <row r="24" spans="1:4" ht="22.5">
      <c r="A24" s="9" t="s">
        <v>39</v>
      </c>
      <c r="B24" s="22" t="s">
        <v>40</v>
      </c>
      <c r="C24" s="11" t="s">
        <v>10</v>
      </c>
      <c r="D24" s="12">
        <v>440.45</v>
      </c>
    </row>
    <row r="25" spans="1:4" ht="25.5">
      <c r="A25" s="9" t="s">
        <v>41</v>
      </c>
      <c r="B25" s="41" t="s">
        <v>42</v>
      </c>
      <c r="C25" s="11" t="s">
        <v>10</v>
      </c>
      <c r="D25" s="12">
        <v>2.01</v>
      </c>
    </row>
    <row r="26" spans="1:4" ht="22.5">
      <c r="A26" s="9" t="s">
        <v>43</v>
      </c>
      <c r="B26" s="22" t="s">
        <v>44</v>
      </c>
      <c r="C26" s="11" t="s">
        <v>10</v>
      </c>
      <c r="D26" s="12">
        <v>2268.13</v>
      </c>
    </row>
    <row r="27" spans="1:4" ht="22.5">
      <c r="A27" s="9" t="s">
        <v>45</v>
      </c>
      <c r="B27" s="22" t="s">
        <v>46</v>
      </c>
      <c r="C27" s="11" t="s">
        <v>10</v>
      </c>
      <c r="D27" s="12">
        <f>D26*0.302</f>
        <v>684.97526</v>
      </c>
    </row>
    <row r="28" spans="1:4" ht="22.5">
      <c r="A28" s="9" t="s">
        <v>47</v>
      </c>
      <c r="B28" s="22" t="s">
        <v>48</v>
      </c>
      <c r="C28" s="11" t="s">
        <v>10</v>
      </c>
      <c r="D28" s="12">
        <v>1138.21</v>
      </c>
    </row>
    <row r="29" spans="1:4" ht="22.5">
      <c r="A29" s="9" t="s">
        <v>49</v>
      </c>
      <c r="B29" s="22" t="s">
        <v>50</v>
      </c>
      <c r="C29" s="11" t="s">
        <v>10</v>
      </c>
      <c r="D29" s="12">
        <v>343.74</v>
      </c>
    </row>
    <row r="30" spans="1:4" ht="22.5">
      <c r="A30" s="9" t="s">
        <v>51</v>
      </c>
      <c r="B30" s="22" t="s">
        <v>52</v>
      </c>
      <c r="C30" s="11" t="s">
        <v>10</v>
      </c>
      <c r="D30" s="12">
        <v>1105.37</v>
      </c>
    </row>
    <row r="31" spans="1:4" ht="25.5">
      <c r="A31" s="9" t="s">
        <v>53</v>
      </c>
      <c r="B31" s="41" t="s">
        <v>54</v>
      </c>
      <c r="C31" s="11" t="s">
        <v>10</v>
      </c>
      <c r="D31" s="12">
        <v>0</v>
      </c>
    </row>
    <row r="32" spans="1:4" ht="22.5">
      <c r="A32" s="9" t="s">
        <v>55</v>
      </c>
      <c r="B32" s="22" t="s">
        <v>56</v>
      </c>
      <c r="C32" s="11" t="s">
        <v>10</v>
      </c>
      <c r="D32" s="12">
        <f>D33+D34</f>
        <v>622.4</v>
      </c>
    </row>
    <row r="33" spans="1:4" ht="12.75">
      <c r="A33" s="9" t="s">
        <v>57</v>
      </c>
      <c r="B33" s="39" t="s">
        <v>58</v>
      </c>
      <c r="C33" s="11" t="s">
        <v>10</v>
      </c>
      <c r="D33" s="12">
        <v>622.4</v>
      </c>
    </row>
    <row r="34" spans="1:4" ht="12.75">
      <c r="A34" s="9" t="s">
        <v>59</v>
      </c>
      <c r="B34" s="39" t="s">
        <v>60</v>
      </c>
      <c r="C34" s="11" t="s">
        <v>10</v>
      </c>
      <c r="D34" s="12">
        <v>0</v>
      </c>
    </row>
    <row r="35" spans="1:4" ht="22.5">
      <c r="A35" s="9" t="s">
        <v>61</v>
      </c>
      <c r="B35" s="22" t="s">
        <v>62</v>
      </c>
      <c r="C35" s="11" t="s">
        <v>10</v>
      </c>
      <c r="D35" s="12">
        <f>D36+D37</f>
        <v>173.94</v>
      </c>
    </row>
    <row r="36" spans="1:4" ht="12.75">
      <c r="A36" s="9" t="s">
        <v>63</v>
      </c>
      <c r="B36" s="39" t="s">
        <v>58</v>
      </c>
      <c r="C36" s="11" t="s">
        <v>10</v>
      </c>
      <c r="D36" s="12">
        <v>173.94</v>
      </c>
    </row>
    <row r="37" spans="1:4" ht="12.75">
      <c r="A37" s="9" t="s">
        <v>64</v>
      </c>
      <c r="B37" s="39" t="s">
        <v>60</v>
      </c>
      <c r="C37" s="11" t="s">
        <v>10</v>
      </c>
      <c r="D37" s="12">
        <v>0</v>
      </c>
    </row>
    <row r="38" spans="1:4" ht="22.5">
      <c r="A38" s="9" t="s">
        <v>65</v>
      </c>
      <c r="B38" s="22" t="s">
        <v>66</v>
      </c>
      <c r="C38" s="11" t="s">
        <v>10</v>
      </c>
      <c r="D38" s="12">
        <v>0</v>
      </c>
    </row>
    <row r="39" spans="1:4" ht="56.25">
      <c r="A39" s="9" t="s">
        <v>67</v>
      </c>
      <c r="B39" s="39" t="s">
        <v>68</v>
      </c>
      <c r="C39" s="11" t="s">
        <v>23</v>
      </c>
      <c r="D39" s="42" t="s">
        <v>69</v>
      </c>
    </row>
    <row r="40" spans="1:4" ht="33.75">
      <c r="A40" s="9" t="s">
        <v>70</v>
      </c>
      <c r="B40" s="22" t="s">
        <v>71</v>
      </c>
      <c r="C40" s="11" t="s">
        <v>10</v>
      </c>
      <c r="D40" s="12">
        <v>528.9</v>
      </c>
    </row>
    <row r="41" spans="1:4" ht="12.75">
      <c r="A41" s="9" t="s">
        <v>72</v>
      </c>
      <c r="B41" s="13"/>
      <c r="C41" s="13"/>
      <c r="D41" s="14"/>
    </row>
    <row r="42" spans="1:4" ht="12.75">
      <c r="A42" s="17"/>
      <c r="B42" s="33" t="s">
        <v>73</v>
      </c>
      <c r="C42" s="19"/>
      <c r="D42" s="20"/>
    </row>
    <row r="43" spans="1:4" ht="22.5">
      <c r="A43" s="9" t="s">
        <v>7</v>
      </c>
      <c r="B43" s="10" t="s">
        <v>74</v>
      </c>
      <c r="C43" s="11" t="s">
        <v>10</v>
      </c>
      <c r="D43" s="12">
        <f>D6-D10</f>
        <v>-4351.6552599999995</v>
      </c>
    </row>
    <row r="44" spans="1:4" ht="22.5">
      <c r="A44" s="9" t="s">
        <v>8</v>
      </c>
      <c r="B44" s="10" t="s">
        <v>75</v>
      </c>
      <c r="C44" s="11" t="s">
        <v>10</v>
      </c>
      <c r="D44" s="12">
        <f>D43</f>
        <v>-4351.6552599999995</v>
      </c>
    </row>
    <row r="45" spans="1:4" ht="33.75">
      <c r="A45" s="9" t="s">
        <v>76</v>
      </c>
      <c r="B45" s="22" t="s">
        <v>77</v>
      </c>
      <c r="C45" s="11" t="s">
        <v>10</v>
      </c>
      <c r="D45" s="12">
        <v>0</v>
      </c>
    </row>
    <row r="46" spans="1:4" ht="33.75">
      <c r="A46" s="9" t="s">
        <v>78</v>
      </c>
      <c r="B46" s="10" t="s">
        <v>79</v>
      </c>
      <c r="C46" s="11" t="s">
        <v>10</v>
      </c>
      <c r="D46" s="12">
        <v>0</v>
      </c>
    </row>
    <row r="47" spans="1:4" ht="12.75">
      <c r="A47" s="9" t="s">
        <v>80</v>
      </c>
      <c r="B47" s="22" t="s">
        <v>81</v>
      </c>
      <c r="C47" s="11" t="s">
        <v>10</v>
      </c>
      <c r="D47" s="12">
        <v>0</v>
      </c>
    </row>
    <row r="48" spans="1:4" ht="12.75">
      <c r="A48" s="9" t="s">
        <v>82</v>
      </c>
      <c r="B48" s="10" t="s">
        <v>83</v>
      </c>
      <c r="C48" s="11" t="s">
        <v>10</v>
      </c>
      <c r="D48" s="12">
        <v>0</v>
      </c>
    </row>
    <row r="49" spans="1:4" ht="22.5">
      <c r="A49" s="9" t="s">
        <v>84</v>
      </c>
      <c r="B49" s="10" t="s">
        <v>85</v>
      </c>
      <c r="C49" s="11" t="s">
        <v>23</v>
      </c>
      <c r="D49" s="43" t="s">
        <v>86</v>
      </c>
    </row>
    <row r="50" spans="1:4" ht="45">
      <c r="A50" s="9" t="s">
        <v>87</v>
      </c>
      <c r="B50" s="10" t="s">
        <v>88</v>
      </c>
      <c r="C50" s="11" t="s">
        <v>89</v>
      </c>
      <c r="D50" s="12">
        <v>5.16</v>
      </c>
    </row>
    <row r="51" spans="1:4" ht="12.75">
      <c r="A51" s="9" t="s">
        <v>90</v>
      </c>
      <c r="B51" s="13"/>
      <c r="C51" s="13"/>
      <c r="D51" s="14"/>
    </row>
    <row r="52" spans="1:4" ht="12.75">
      <c r="A52" s="9" t="s">
        <v>91</v>
      </c>
      <c r="B52" s="44" t="s">
        <v>92</v>
      </c>
      <c r="C52" s="16" t="s">
        <v>89</v>
      </c>
      <c r="D52" s="12">
        <v>5.16</v>
      </c>
    </row>
    <row r="53" spans="1:4" ht="12.75">
      <c r="A53" s="17"/>
      <c r="B53" s="18" t="s">
        <v>93</v>
      </c>
      <c r="C53" s="19"/>
      <c r="D53" s="20"/>
    </row>
    <row r="54" spans="1:4" ht="22.5">
      <c r="A54" s="9" t="s">
        <v>94</v>
      </c>
      <c r="B54" s="10" t="s">
        <v>95</v>
      </c>
      <c r="C54" s="11" t="s">
        <v>89</v>
      </c>
      <c r="D54" s="12">
        <v>3.42</v>
      </c>
    </row>
    <row r="55" spans="1:4" ht="33.75">
      <c r="A55" s="9" t="s">
        <v>96</v>
      </c>
      <c r="B55" s="10" t="s">
        <v>97</v>
      </c>
      <c r="C55" s="11" t="s">
        <v>98</v>
      </c>
      <c r="D55" s="40">
        <v>7.756</v>
      </c>
    </row>
    <row r="56" spans="1:4" ht="33.75">
      <c r="A56" s="9" t="s">
        <v>99</v>
      </c>
      <c r="B56" s="10" t="s">
        <v>100</v>
      </c>
      <c r="C56" s="11" t="s">
        <v>98</v>
      </c>
      <c r="D56" s="40">
        <v>6.777</v>
      </c>
    </row>
    <row r="57" spans="1:4" ht="33.75">
      <c r="A57" s="9" t="s">
        <v>101</v>
      </c>
      <c r="B57" s="10" t="s">
        <v>102</v>
      </c>
      <c r="C57" s="11" t="s">
        <v>98</v>
      </c>
      <c r="D57" s="45">
        <f>SUM(D58:D59)</f>
        <v>14.533000000000001</v>
      </c>
    </row>
    <row r="58" spans="1:4" ht="12.75">
      <c r="A58" s="9" t="s">
        <v>103</v>
      </c>
      <c r="B58" s="22" t="s">
        <v>104</v>
      </c>
      <c r="C58" s="11" t="s">
        <v>98</v>
      </c>
      <c r="D58" s="40">
        <v>3.605</v>
      </c>
    </row>
    <row r="59" spans="1:4" ht="22.5">
      <c r="A59" s="9" t="s">
        <v>105</v>
      </c>
      <c r="B59" s="22" t="s">
        <v>106</v>
      </c>
      <c r="C59" s="11" t="s">
        <v>98</v>
      </c>
      <c r="D59" s="40">
        <v>10.928</v>
      </c>
    </row>
    <row r="60" spans="1:4" ht="33.75">
      <c r="A60" s="9" t="s">
        <v>107</v>
      </c>
      <c r="B60" s="10" t="s">
        <v>108</v>
      </c>
      <c r="C60" s="11" t="s">
        <v>109</v>
      </c>
      <c r="D60" s="12">
        <v>0</v>
      </c>
    </row>
    <row r="61" spans="1:4" ht="22.5">
      <c r="A61" s="9" t="s">
        <v>110</v>
      </c>
      <c r="B61" s="10" t="s">
        <v>111</v>
      </c>
      <c r="C61" s="11" t="s">
        <v>98</v>
      </c>
      <c r="D61" s="40">
        <v>1.0382</v>
      </c>
    </row>
    <row r="62" spans="1:4" ht="22.5">
      <c r="A62" s="9" t="s">
        <v>112</v>
      </c>
      <c r="B62" s="10" t="s">
        <v>113</v>
      </c>
      <c r="C62" s="11" t="s">
        <v>114</v>
      </c>
      <c r="D62" s="12">
        <v>9</v>
      </c>
    </row>
    <row r="63" spans="1:4" ht="22.5">
      <c r="A63" s="9" t="s">
        <v>115</v>
      </c>
      <c r="B63" s="10" t="s">
        <v>116</v>
      </c>
      <c r="C63" s="11" t="s">
        <v>114</v>
      </c>
      <c r="D63" s="12">
        <v>3</v>
      </c>
    </row>
    <row r="64" spans="1:4" ht="56.25">
      <c r="A64" s="9" t="s">
        <v>117</v>
      </c>
      <c r="B64" s="10" t="s">
        <v>118</v>
      </c>
      <c r="C64" s="11" t="s">
        <v>119</v>
      </c>
      <c r="D64" s="40">
        <f>D66</f>
        <v>169.61</v>
      </c>
    </row>
    <row r="65" spans="1:4" ht="12.75">
      <c r="A65" s="9" t="s">
        <v>120</v>
      </c>
      <c r="B65" s="13"/>
      <c r="C65" s="13"/>
      <c r="D65" s="14"/>
    </row>
    <row r="66" spans="1:4" ht="25.5">
      <c r="A66" s="9" t="s">
        <v>121</v>
      </c>
      <c r="B66" s="44" t="s">
        <v>92</v>
      </c>
      <c r="C66" s="16" t="s">
        <v>119</v>
      </c>
      <c r="D66" s="40">
        <v>169.61</v>
      </c>
    </row>
    <row r="67" spans="1:4" ht="12.75">
      <c r="A67" s="17"/>
      <c r="B67" s="18" t="s">
        <v>93</v>
      </c>
      <c r="C67" s="19"/>
      <c r="D67" s="20"/>
    </row>
    <row r="68" spans="1:4" ht="56.25">
      <c r="A68" s="9" t="s">
        <v>122</v>
      </c>
      <c r="B68" s="10" t="s">
        <v>123</v>
      </c>
      <c r="C68" s="11" t="s">
        <v>124</v>
      </c>
      <c r="D68" s="12">
        <v>0.0623</v>
      </c>
    </row>
    <row r="69" spans="1:4" ht="56.25">
      <c r="A69" s="9" t="s">
        <v>125</v>
      </c>
      <c r="B69" s="10" t="s">
        <v>126</v>
      </c>
      <c r="C69" s="11" t="s">
        <v>127</v>
      </c>
      <c r="D69" s="12">
        <v>2.528</v>
      </c>
    </row>
    <row r="70" spans="1:4" ht="12.75">
      <c r="A70" s="9" t="s">
        <v>128</v>
      </c>
      <c r="B70" s="10" t="s">
        <v>129</v>
      </c>
      <c r="C70" s="11" t="s">
        <v>23</v>
      </c>
      <c r="D70" s="46" t="s">
        <v>130</v>
      </c>
    </row>
    <row r="71" spans="1:4" ht="12.75">
      <c r="A71" s="47"/>
      <c r="B71" s="47"/>
      <c r="C71" s="47"/>
      <c r="D71" s="47"/>
    </row>
    <row r="72" spans="1:4" ht="36" customHeight="1">
      <c r="A72" s="48" t="s">
        <v>131</v>
      </c>
      <c r="B72" s="70" t="s">
        <v>132</v>
      </c>
      <c r="C72" s="70"/>
      <c r="D72" s="70"/>
    </row>
    <row r="73" spans="1:4" ht="12.75">
      <c r="A73" s="47"/>
      <c r="B73" s="47"/>
      <c r="C73" s="47"/>
      <c r="D73" s="47"/>
    </row>
    <row r="74" spans="1:4" ht="12.75">
      <c r="A74" s="47"/>
      <c r="B74" s="47"/>
      <c r="C74" s="47"/>
      <c r="D74" s="47"/>
    </row>
    <row r="75" spans="1:4" ht="12.75">
      <c r="A75" s="47"/>
      <c r="B75" s="47"/>
      <c r="C75" s="47"/>
      <c r="D75" s="47"/>
    </row>
    <row r="76" spans="1:4" ht="12.75">
      <c r="A76" s="47"/>
      <c r="B76" s="47"/>
      <c r="C76" s="47"/>
      <c r="D76" s="47"/>
    </row>
  </sheetData>
  <mergeCells count="3">
    <mergeCell ref="A1:D1"/>
    <mergeCell ref="A2:D2"/>
    <mergeCell ref="B72:D72"/>
  </mergeCells>
  <dataValidations count="7">
    <dataValidation type="list" allowBlank="1" showInputMessage="1" showErrorMessage="1" prompt="Выберите значение из списка" errorTitle="Ошибка" error="Выберите значение из списка" sqref="B15">
      <formula1>kind_of_fuels</formula1>
    </dataValidation>
    <dataValidation errorStyle="warning" type="list" allowBlank="1" showInputMessage="1" prompt="Если искомого значения в списке нет,то введите его непосредственно в ячейку" errorTitle="Ошибка" error="Выберите значение из списка" sqref="D19">
      <formula1>kind_of_purchase_method</formula1>
    </dataValidation>
    <dataValidation type="decimal" allowBlank="1" showErrorMessage="1" errorTitle="Ошибка" error="Допускается ввод только действительных чисел!" sqref="D46:D47">
      <formula1>-99999999999999900000000000000000000000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D43:D44">
      <formula1>-999999999999999000000000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D4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70 B52 B66 C16 B8">
      <formula1>900</formula1>
    </dataValidation>
    <dataValidation type="decimal" allowBlank="1" showErrorMessage="1" errorTitle="Ошибка" error="Допускается ввод только неотрицательных чисел!" sqref="D68:D69 D52 D21:D38 D40 D50 D48 D45 D66 D58:D64 D54:D56 D16:D18 D8 D6 D11:D13">
      <formula1>0</formula1>
      <formula2>9.99999999999999E+23</formula2>
    </dataValidation>
  </dataValidations>
  <hyperlinks>
    <hyperlink ref="D49" location="'Показатели (факт)'!$G$54" tooltip="Кликните по гиперссылке, чтобы перейти на сайт организации или отредактировать её" display="reformagkh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D5" sqref="D5"/>
    </sheetView>
  </sheetViews>
  <sheetFormatPr defaultColWidth="9.140625" defaultRowHeight="12.75"/>
  <cols>
    <col min="1" max="1" width="5.00390625" style="0" customWidth="1"/>
    <col min="2" max="2" width="46.57421875" style="0" customWidth="1"/>
    <col min="3" max="3" width="11.8515625" style="0" customWidth="1"/>
    <col min="4" max="4" width="23.7109375" style="0" customWidth="1"/>
  </cols>
  <sheetData>
    <row r="1" spans="1:4" ht="72.75" customHeight="1">
      <c r="A1" s="71" t="s">
        <v>138</v>
      </c>
      <c r="B1" s="71"/>
      <c r="C1" s="71"/>
      <c r="D1" s="71"/>
    </row>
    <row r="2" spans="1:4" ht="50.25" customHeight="1">
      <c r="A2" s="72" t="s">
        <v>139</v>
      </c>
      <c r="B2" s="73"/>
      <c r="C2" s="73"/>
      <c r="D2" s="73"/>
    </row>
    <row r="3" spans="1:4" ht="27">
      <c r="A3" s="49" t="s">
        <v>140</v>
      </c>
      <c r="B3" s="49" t="s">
        <v>141</v>
      </c>
      <c r="C3" s="49" t="s">
        <v>3</v>
      </c>
      <c r="D3" s="49" t="s">
        <v>4</v>
      </c>
    </row>
    <row r="4" spans="1:4" ht="13.5">
      <c r="A4" s="49">
        <v>1</v>
      </c>
      <c r="B4" s="49">
        <v>2</v>
      </c>
      <c r="C4" s="50">
        <v>3</v>
      </c>
      <c r="D4" s="51">
        <v>4</v>
      </c>
    </row>
    <row r="5" spans="1:4" ht="53.25" customHeight="1">
      <c r="A5" s="49">
        <v>1</v>
      </c>
      <c r="B5" s="52" t="s">
        <v>142</v>
      </c>
      <c r="C5" s="50" t="s">
        <v>143</v>
      </c>
      <c r="D5" s="53">
        <f>'[1]Показатели (факт)'!G12</f>
        <v>24416.09</v>
      </c>
    </row>
    <row r="6" spans="1:4" ht="129.75" customHeight="1">
      <c r="A6" s="72">
        <v>2</v>
      </c>
      <c r="B6" s="52" t="s">
        <v>144</v>
      </c>
      <c r="C6" s="54" t="s">
        <v>143</v>
      </c>
      <c r="D6" s="53">
        <f>List02_p3</f>
        <v>0</v>
      </c>
    </row>
    <row r="7" spans="1:4" ht="27">
      <c r="A7" s="72"/>
      <c r="B7" s="52" t="s">
        <v>145</v>
      </c>
      <c r="C7" s="54" t="s">
        <v>143</v>
      </c>
      <c r="D7" s="53">
        <f>'[1]Показатели (факт)'!G15</f>
        <v>12226.01</v>
      </c>
    </row>
    <row r="8" spans="1:4" ht="13.5">
      <c r="A8" s="72"/>
      <c r="B8" s="52" t="s">
        <v>146</v>
      </c>
      <c r="C8" s="54" t="s">
        <v>143</v>
      </c>
      <c r="D8" s="53">
        <f>'[1]Показатели (факт)'!G16</f>
        <v>11785.56</v>
      </c>
    </row>
    <row r="9" spans="1:4" ht="13.5">
      <c r="A9" s="72"/>
      <c r="B9" s="52" t="s">
        <v>147</v>
      </c>
      <c r="C9" s="54" t="s">
        <v>143</v>
      </c>
      <c r="D9" s="53">
        <f>'[1]Показатели (факт)'!G17</f>
        <v>440.45</v>
      </c>
    </row>
    <row r="10" spans="1:4" ht="40.5">
      <c r="A10" s="72"/>
      <c r="B10" s="52" t="s">
        <v>148</v>
      </c>
      <c r="C10" s="54" t="s">
        <v>143</v>
      </c>
      <c r="D10" s="53">
        <f>'[1]Показатели (факт)'!G18</f>
        <v>7734.5374956</v>
      </c>
    </row>
    <row r="11" spans="1:4" ht="27">
      <c r="A11" s="72"/>
      <c r="B11" s="52" t="s">
        <v>149</v>
      </c>
      <c r="C11" s="54" t="s">
        <v>143</v>
      </c>
      <c r="D11" s="53">
        <f>'[1]Показатели (факт)'!G26</f>
        <v>1939.52</v>
      </c>
    </row>
    <row r="12" spans="1:4" ht="13.5">
      <c r="A12" s="72"/>
      <c r="B12" s="52" t="s">
        <v>150</v>
      </c>
      <c r="C12" s="50" t="s">
        <v>151</v>
      </c>
      <c r="D12" s="53">
        <f>'[1]Показатели (факт)'!G27</f>
        <v>4.01</v>
      </c>
    </row>
    <row r="13" spans="1:4" ht="13.5">
      <c r="A13" s="72"/>
      <c r="B13" s="52" t="s">
        <v>152</v>
      </c>
      <c r="C13" s="50" t="s">
        <v>153</v>
      </c>
      <c r="D13" s="53">
        <f>'[1]Показатели (факт)'!G28</f>
        <v>483.48</v>
      </c>
    </row>
    <row r="14" spans="1:4" ht="27">
      <c r="A14" s="72"/>
      <c r="B14" s="52" t="s">
        <v>154</v>
      </c>
      <c r="C14" s="54" t="s">
        <v>143</v>
      </c>
      <c r="D14" s="53">
        <f>'[1]Показатели (факт)'!G29</f>
        <v>440.45</v>
      </c>
    </row>
    <row r="15" spans="1:4" ht="27">
      <c r="A15" s="72"/>
      <c r="B15" s="52" t="s">
        <v>155</v>
      </c>
      <c r="C15" s="54" t="s">
        <v>143</v>
      </c>
      <c r="D15" s="53">
        <f>'[1]Показатели (факт)'!G30</f>
        <v>2.01</v>
      </c>
    </row>
    <row r="16" spans="1:4" ht="27">
      <c r="A16" s="72"/>
      <c r="B16" s="52" t="s">
        <v>156</v>
      </c>
      <c r="C16" s="54" t="s">
        <v>143</v>
      </c>
      <c r="D16" s="53">
        <f>'[1]Показатели (факт)'!G31+'[1]Показатели (факт)'!G32</f>
        <v>2953.1052600000003</v>
      </c>
    </row>
    <row r="17" spans="1:4" ht="13.5">
      <c r="A17" s="72"/>
      <c r="B17" s="52" t="s">
        <v>157</v>
      </c>
      <c r="C17" s="54" t="s">
        <v>143</v>
      </c>
      <c r="D17" s="53">
        <f>'[1]Показатели (факт)'!G31</f>
        <v>2268.13</v>
      </c>
    </row>
    <row r="18" spans="1:4" ht="27">
      <c r="A18" s="72"/>
      <c r="B18" s="52" t="s">
        <v>158</v>
      </c>
      <c r="C18" s="54" t="s">
        <v>143</v>
      </c>
      <c r="D18" s="53">
        <f>'[1]Показатели (факт)'!G33+'[1]Показатели (факт)'!G34</f>
        <v>1481.95</v>
      </c>
    </row>
    <row r="19" spans="1:4" ht="13.5">
      <c r="A19" s="72"/>
      <c r="B19" s="52" t="s">
        <v>157</v>
      </c>
      <c r="C19" s="54" t="s">
        <v>143</v>
      </c>
      <c r="D19" s="53">
        <f>'[1]Показатели (факт)'!G33</f>
        <v>1138.21</v>
      </c>
    </row>
    <row r="20" spans="1:4" ht="13.5">
      <c r="A20" s="72"/>
      <c r="B20" s="52" t="s">
        <v>159</v>
      </c>
      <c r="C20" s="54" t="s">
        <v>143</v>
      </c>
      <c r="D20" s="53">
        <f>'[1]Показатели (факт)'!G35</f>
        <v>1105.37</v>
      </c>
    </row>
    <row r="21" spans="1:4" ht="27">
      <c r="A21" s="72"/>
      <c r="B21" s="52" t="s">
        <v>160</v>
      </c>
      <c r="C21" s="54" t="s">
        <v>143</v>
      </c>
      <c r="D21" s="53">
        <f>'[1]Показатели (факт)'!G36</f>
        <v>0</v>
      </c>
    </row>
    <row r="22" spans="1:4" ht="13.5">
      <c r="A22" s="72"/>
      <c r="B22" s="52" t="s">
        <v>161</v>
      </c>
      <c r="C22" s="54" t="s">
        <v>143</v>
      </c>
      <c r="D22" s="53">
        <f>'[1]Показатели (факт)'!G37</f>
        <v>622.4</v>
      </c>
    </row>
    <row r="23" spans="1:4" ht="13.5">
      <c r="A23" s="72"/>
      <c r="B23" s="52" t="s">
        <v>162</v>
      </c>
      <c r="C23" s="54" t="s">
        <v>143</v>
      </c>
      <c r="D23" s="53">
        <f>'[1]Показатели (факт)'!G38</f>
        <v>622.4</v>
      </c>
    </row>
    <row r="24" spans="1:4" ht="13.5">
      <c r="A24" s="72"/>
      <c r="B24" s="52" t="s">
        <v>163</v>
      </c>
      <c r="C24" s="54" t="s">
        <v>143</v>
      </c>
      <c r="D24" s="53">
        <f>'[1]Показатели (факт)'!G39</f>
        <v>0</v>
      </c>
    </row>
    <row r="25" spans="1:4" ht="13.5">
      <c r="A25" s="72"/>
      <c r="B25" s="52" t="s">
        <v>164</v>
      </c>
      <c r="C25" s="54" t="s">
        <v>143</v>
      </c>
      <c r="D25" s="53">
        <f>'[1]Показатели (факт)'!G40</f>
        <v>123.2</v>
      </c>
    </row>
    <row r="26" spans="1:4" ht="13.5">
      <c r="A26" s="72"/>
      <c r="B26" s="52" t="s">
        <v>162</v>
      </c>
      <c r="C26" s="54" t="s">
        <v>143</v>
      </c>
      <c r="D26" s="53">
        <f>'[1]Показатели (факт)'!G41</f>
        <v>123.2</v>
      </c>
    </row>
    <row r="27" spans="1:4" ht="13.5">
      <c r="A27" s="72"/>
      <c r="B27" s="52" t="s">
        <v>163</v>
      </c>
      <c r="C27" s="54" t="s">
        <v>143</v>
      </c>
      <c r="D27" s="53">
        <f>'[1]Показатели (факт)'!G42</f>
        <v>0</v>
      </c>
    </row>
    <row r="28" spans="1:4" ht="67.5">
      <c r="A28" s="72"/>
      <c r="B28" s="55" t="s">
        <v>165</v>
      </c>
      <c r="C28" s="54" t="s">
        <v>143</v>
      </c>
      <c r="D28" s="53">
        <f>List02_costs_OPS</f>
        <v>0</v>
      </c>
    </row>
    <row r="29" spans="1:4" ht="40.5">
      <c r="A29" s="72"/>
      <c r="B29" s="52" t="s">
        <v>166</v>
      </c>
      <c r="C29" s="54" t="s">
        <v>143</v>
      </c>
      <c r="D29" s="53">
        <f>'[1]Показатели (факт)'!G45</f>
        <v>139.2</v>
      </c>
    </row>
    <row r="30" spans="1:4" ht="27">
      <c r="A30" s="72">
        <v>3</v>
      </c>
      <c r="B30" s="52" t="s">
        <v>75</v>
      </c>
      <c r="C30" s="54" t="s">
        <v>143</v>
      </c>
      <c r="D30" s="53">
        <f>'[1]Показатели (факт)'!G49</f>
        <v>-4351.662755600002</v>
      </c>
    </row>
    <row r="31" spans="1:4" ht="40.5">
      <c r="A31" s="72"/>
      <c r="B31" s="52" t="s">
        <v>167</v>
      </c>
      <c r="C31" s="54" t="s">
        <v>143</v>
      </c>
      <c r="D31" s="53">
        <f>'[1]Показатели (факт)'!G50</f>
        <v>0</v>
      </c>
    </row>
    <row r="32" spans="1:4" ht="13.5">
      <c r="A32" s="72" t="s">
        <v>8</v>
      </c>
      <c r="B32" s="52" t="s">
        <v>168</v>
      </c>
      <c r="C32" s="54" t="s">
        <v>143</v>
      </c>
      <c r="D32" s="53">
        <f>'[1]Показатели (факт)'!G51</f>
        <v>0</v>
      </c>
    </row>
    <row r="33" spans="1:4" ht="13.5">
      <c r="A33" s="72"/>
      <c r="B33" s="52" t="s">
        <v>169</v>
      </c>
      <c r="C33" s="54" t="s">
        <v>143</v>
      </c>
      <c r="D33" s="53">
        <f>'[1]Показатели (факт)'!G52</f>
        <v>0</v>
      </c>
    </row>
    <row r="34" spans="1:4" ht="13.5">
      <c r="A34" s="72"/>
      <c r="B34" s="52" t="s">
        <v>170</v>
      </c>
      <c r="C34" s="54" t="s">
        <v>143</v>
      </c>
      <c r="D34" s="53">
        <f>'[1]Показатели (факт)'!G53</f>
        <v>0</v>
      </c>
    </row>
    <row r="35" spans="1:4" ht="27">
      <c r="A35" s="49">
        <v>5</v>
      </c>
      <c r="B35" s="52" t="s">
        <v>74</v>
      </c>
      <c r="C35" s="54" t="s">
        <v>143</v>
      </c>
      <c r="D35" s="53">
        <f>List02_p4</f>
        <v>0</v>
      </c>
    </row>
    <row r="36" spans="1:4" ht="54">
      <c r="A36" s="49">
        <v>6</v>
      </c>
      <c r="B36" s="52" t="s">
        <v>171</v>
      </c>
      <c r="C36" s="76" t="s">
        <v>172</v>
      </c>
      <c r="D36" s="77"/>
    </row>
    <row r="37" spans="1:4" ht="54">
      <c r="A37" s="49">
        <v>7</v>
      </c>
      <c r="B37" s="52" t="s">
        <v>173</v>
      </c>
      <c r="C37" s="50" t="s">
        <v>89</v>
      </c>
      <c r="D37" s="53">
        <f>'[1]Показатели (факт)'!G55</f>
        <v>5.16</v>
      </c>
    </row>
    <row r="38" spans="1:4" ht="27">
      <c r="A38" s="49">
        <v>8</v>
      </c>
      <c r="B38" s="52" t="s">
        <v>174</v>
      </c>
      <c r="C38" s="50" t="s">
        <v>89</v>
      </c>
      <c r="D38" s="53">
        <f>'[1]Показатели (факт)'!G59</f>
        <v>3.42</v>
      </c>
    </row>
    <row r="39" spans="1:4" ht="40.5">
      <c r="A39" s="49">
        <v>9</v>
      </c>
      <c r="B39" s="52" t="s">
        <v>175</v>
      </c>
      <c r="C39" s="50" t="s">
        <v>176</v>
      </c>
      <c r="D39" s="53">
        <f>'[1]Показатели (факт)'!G60</f>
        <v>7.756</v>
      </c>
    </row>
    <row r="40" spans="1:4" ht="40.5">
      <c r="A40" s="49">
        <v>10</v>
      </c>
      <c r="B40" s="52" t="s">
        <v>177</v>
      </c>
      <c r="C40" s="50" t="s">
        <v>176</v>
      </c>
      <c r="D40" s="53">
        <f>'[1]Показатели (факт)'!G61</f>
        <v>6.777</v>
      </c>
    </row>
    <row r="41" spans="1:4" ht="40.5">
      <c r="A41" s="72">
        <v>11</v>
      </c>
      <c r="B41" s="52" t="s">
        <v>178</v>
      </c>
      <c r="C41" s="50" t="s">
        <v>176</v>
      </c>
      <c r="D41" s="53">
        <f>'[1]Показатели (факт)'!G62</f>
        <v>14.533000000000001</v>
      </c>
    </row>
    <row r="42" spans="1:4" ht="13.5">
      <c r="A42" s="72"/>
      <c r="B42" s="52" t="s">
        <v>179</v>
      </c>
      <c r="C42" s="50" t="s">
        <v>176</v>
      </c>
      <c r="D42" s="53">
        <f>'[1]Показатели (факт)'!G63</f>
        <v>3.605</v>
      </c>
    </row>
    <row r="43" spans="1:4" ht="27">
      <c r="A43" s="72"/>
      <c r="B43" s="52" t="s">
        <v>180</v>
      </c>
      <c r="C43" s="50" t="s">
        <v>176</v>
      </c>
      <c r="D43" s="53">
        <f>'[1]Показатели (факт)'!G64</f>
        <v>10.928</v>
      </c>
    </row>
    <row r="44" spans="1:4" ht="40.5">
      <c r="A44" s="49">
        <v>12</v>
      </c>
      <c r="B44" s="52" t="s">
        <v>108</v>
      </c>
      <c r="C44" s="50" t="s">
        <v>181</v>
      </c>
      <c r="D44" s="53">
        <f>'[1]Показатели (факт)'!G65</f>
        <v>0</v>
      </c>
    </row>
    <row r="45" spans="1:4" ht="13.5">
      <c r="A45" s="49">
        <v>13</v>
      </c>
      <c r="B45" s="52" t="s">
        <v>111</v>
      </c>
      <c r="C45" s="50" t="s">
        <v>176</v>
      </c>
      <c r="D45" s="53">
        <f>'[1]Показатели (факт)'!G66</f>
        <v>1.0382</v>
      </c>
    </row>
    <row r="46" spans="1:4" ht="27">
      <c r="A46" s="49">
        <v>14</v>
      </c>
      <c r="B46" s="52" t="s">
        <v>113</v>
      </c>
      <c r="C46" s="50" t="s">
        <v>182</v>
      </c>
      <c r="D46" s="53">
        <f>'[1]Показатели (факт)'!G67</f>
        <v>9</v>
      </c>
    </row>
    <row r="47" spans="1:4" ht="27">
      <c r="A47" s="49">
        <v>15</v>
      </c>
      <c r="B47" s="52" t="s">
        <v>116</v>
      </c>
      <c r="C47" s="50" t="s">
        <v>182</v>
      </c>
      <c r="D47" s="53">
        <f>'[1]Показатели (факт)'!G68</f>
        <v>3</v>
      </c>
    </row>
    <row r="48" spans="1:4" ht="54">
      <c r="A48" s="49">
        <v>16</v>
      </c>
      <c r="B48" s="52" t="s">
        <v>183</v>
      </c>
      <c r="C48" s="50" t="s">
        <v>184</v>
      </c>
      <c r="D48" s="53">
        <f>'[1]Показатели (факт)'!G69</f>
        <v>169.61</v>
      </c>
    </row>
    <row r="49" spans="1:4" ht="54">
      <c r="A49" s="49">
        <v>17</v>
      </c>
      <c r="B49" s="52" t="s">
        <v>185</v>
      </c>
      <c r="C49" s="50" t="s">
        <v>186</v>
      </c>
      <c r="D49" s="53">
        <f>'[1]Показатели (факт)'!G73</f>
        <v>62.3</v>
      </c>
    </row>
    <row r="50" spans="1:4" ht="54">
      <c r="A50" s="49">
        <v>18</v>
      </c>
      <c r="B50" s="52" t="s">
        <v>187</v>
      </c>
      <c r="C50" s="50" t="s">
        <v>188</v>
      </c>
      <c r="D50" s="53">
        <f>'[1]Показатели (факт)'!G74</f>
        <v>2.528</v>
      </c>
    </row>
    <row r="51" spans="1:4" ht="13.5">
      <c r="A51" s="56"/>
      <c r="B51" s="56"/>
      <c r="C51" s="57"/>
      <c r="D51" s="56"/>
    </row>
    <row r="52" spans="1:4" ht="13.5">
      <c r="A52" s="78" t="s">
        <v>189</v>
      </c>
      <c r="B52" s="78"/>
      <c r="C52" s="78"/>
      <c r="D52" s="78"/>
    </row>
    <row r="53" spans="1:4" ht="13.5">
      <c r="A53" s="74" t="s">
        <v>190</v>
      </c>
      <c r="B53" s="74"/>
      <c r="C53" s="74"/>
      <c r="D53" s="74"/>
    </row>
    <row r="54" spans="1:4" ht="13.5">
      <c r="A54" s="75" t="s">
        <v>191</v>
      </c>
      <c r="B54" s="75"/>
      <c r="C54" s="75"/>
      <c r="D54" s="75"/>
    </row>
    <row r="55" spans="1:4" ht="13.5">
      <c r="A55" s="75" t="s">
        <v>192</v>
      </c>
      <c r="B55" s="75"/>
      <c r="C55" s="75"/>
      <c r="D55" s="75"/>
    </row>
    <row r="56" spans="1:4" ht="13.5">
      <c r="A56" s="56"/>
      <c r="B56" s="56"/>
      <c r="C56" s="57"/>
      <c r="D56" s="56"/>
    </row>
  </sheetData>
  <mergeCells count="11">
    <mergeCell ref="A53:D53"/>
    <mergeCell ref="A54:D54"/>
    <mergeCell ref="A55:D55"/>
    <mergeCell ref="A32:A34"/>
    <mergeCell ref="C36:D36"/>
    <mergeCell ref="A41:A43"/>
    <mergeCell ref="A52:D52"/>
    <mergeCell ref="A1:D1"/>
    <mergeCell ref="A2:D2"/>
    <mergeCell ref="A6:A29"/>
    <mergeCell ref="A30:A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J11" sqref="J11"/>
    </sheetView>
  </sheetViews>
  <sheetFormatPr defaultColWidth="9.140625" defaultRowHeight="12.75"/>
  <cols>
    <col min="1" max="1" width="5.140625" style="0" customWidth="1"/>
    <col min="2" max="2" width="37.57421875" style="0" customWidth="1"/>
    <col min="3" max="3" width="11.57421875" style="0" customWidth="1"/>
    <col min="4" max="4" width="28.421875" style="0" customWidth="1"/>
  </cols>
  <sheetData>
    <row r="1" spans="1:4" ht="81.75" customHeight="1">
      <c r="A1" s="58"/>
      <c r="B1" s="58"/>
      <c r="C1" s="58"/>
      <c r="D1" s="59" t="s">
        <v>138</v>
      </c>
    </row>
    <row r="2" spans="1:4" ht="25.5" customHeight="1">
      <c r="A2" s="79" t="s">
        <v>193</v>
      </c>
      <c r="B2" s="79"/>
      <c r="C2" s="79"/>
      <c r="D2" s="79"/>
    </row>
    <row r="3" spans="1:4" ht="24.75" customHeight="1">
      <c r="A3" s="80" t="s">
        <v>194</v>
      </c>
      <c r="B3" s="80"/>
      <c r="C3" s="80"/>
      <c r="D3" s="80"/>
    </row>
    <row r="4" spans="1:4" ht="40.5">
      <c r="A4" s="60" t="s">
        <v>140</v>
      </c>
      <c r="B4" s="60" t="s">
        <v>195</v>
      </c>
      <c r="C4" s="60" t="s">
        <v>4</v>
      </c>
      <c r="D4" s="60" t="s">
        <v>196</v>
      </c>
    </row>
    <row r="5" spans="1:4" ht="13.5">
      <c r="A5" s="60">
        <v>1</v>
      </c>
      <c r="B5" s="60">
        <v>2</v>
      </c>
      <c r="C5" s="60">
        <v>3</v>
      </c>
      <c r="D5" s="60">
        <v>4</v>
      </c>
    </row>
    <row r="6" spans="1:4" ht="27">
      <c r="A6" s="60">
        <v>1</v>
      </c>
      <c r="B6" s="61" t="s">
        <v>197</v>
      </c>
      <c r="C6" s="62">
        <f>'[1]Потр. характеристики'!F10</f>
        <v>8</v>
      </c>
      <c r="D6" s="62" t="s">
        <v>198</v>
      </c>
    </row>
    <row r="7" spans="1:4" ht="27">
      <c r="A7" s="60">
        <v>2</v>
      </c>
      <c r="B7" s="61" t="s">
        <v>199</v>
      </c>
      <c r="C7" s="62">
        <f>'[1]Потр. характеристики'!F11</f>
        <v>0</v>
      </c>
      <c r="D7" s="62" t="s">
        <v>198</v>
      </c>
    </row>
    <row r="8" spans="1:4" ht="40.5">
      <c r="A8" s="80">
        <v>3</v>
      </c>
      <c r="B8" s="61" t="s">
        <v>200</v>
      </c>
      <c r="C8" s="62" t="s">
        <v>198</v>
      </c>
      <c r="D8" s="81" t="str">
        <f>'[1]Потр. характеристики'!G13</f>
        <v>тарусажилдорстрой.Рф</v>
      </c>
    </row>
    <row r="9" spans="1:4" ht="13.5">
      <c r="A9" s="80"/>
      <c r="B9" s="61" t="s">
        <v>201</v>
      </c>
      <c r="C9" s="62" t="str">
        <f>'[1]Потр. характеристики'!F13</f>
        <v>не утверждены</v>
      </c>
      <c r="D9" s="82"/>
    </row>
    <row r="10" spans="1:4" ht="13.5">
      <c r="A10" s="80"/>
      <c r="B10" s="61" t="s">
        <v>202</v>
      </c>
      <c r="C10" s="62" t="str">
        <f>'[1]Потр. характеристики'!F14</f>
        <v>не утверждены</v>
      </c>
      <c r="D10" s="83"/>
    </row>
    <row r="11" spans="1:4" ht="27">
      <c r="A11" s="60">
        <v>4</v>
      </c>
      <c r="B11" s="61" t="s">
        <v>203</v>
      </c>
      <c r="C11" s="62">
        <f>'[1]Потр. характеристики'!F15</f>
        <v>0</v>
      </c>
      <c r="D11" s="62" t="s">
        <v>198</v>
      </c>
    </row>
    <row r="12" spans="1:4" ht="27">
      <c r="A12" s="60">
        <v>5</v>
      </c>
      <c r="B12" s="61" t="s">
        <v>204</v>
      </c>
      <c r="C12" s="62">
        <f>'[1]Потр. характеристики'!F16</f>
        <v>0</v>
      </c>
      <c r="D12" s="62" t="s">
        <v>198</v>
      </c>
    </row>
    <row r="13" spans="1:4" ht="13.5">
      <c r="A13" s="58"/>
      <c r="B13" s="58"/>
      <c r="C13" s="58"/>
      <c r="D13" s="58"/>
    </row>
    <row r="14" spans="1:4" ht="13.5">
      <c r="A14" s="58"/>
      <c r="B14" s="58"/>
      <c r="C14" s="58"/>
      <c r="D14" s="58"/>
    </row>
  </sheetData>
  <mergeCells count="4">
    <mergeCell ref="A2:D2"/>
    <mergeCell ref="A3:D3"/>
    <mergeCell ref="A8:A10"/>
    <mergeCell ref="D8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G6" sqref="G6"/>
    </sheetView>
  </sheetViews>
  <sheetFormatPr defaultColWidth="9.140625" defaultRowHeight="12.75"/>
  <cols>
    <col min="1" max="1" width="5.8515625" style="0" customWidth="1"/>
    <col min="2" max="2" width="42.8515625" style="0" customWidth="1"/>
    <col min="3" max="3" width="12.7109375" style="0" customWidth="1"/>
    <col min="4" max="4" width="22.140625" style="0" customWidth="1"/>
  </cols>
  <sheetData>
    <row r="1" spans="1:4" ht="88.5" customHeight="1">
      <c r="A1" s="63"/>
      <c r="B1" s="63"/>
      <c r="C1" s="89" t="s">
        <v>138</v>
      </c>
      <c r="D1" s="89"/>
    </row>
    <row r="2" spans="1:4" ht="20.25" customHeight="1">
      <c r="A2" s="90" t="s">
        <v>205</v>
      </c>
      <c r="B2" s="90"/>
      <c r="C2" s="90"/>
      <c r="D2" s="90"/>
    </row>
    <row r="3" spans="1:4" ht="21.75" customHeight="1">
      <c r="A3" s="64" t="s">
        <v>140</v>
      </c>
      <c r="B3" s="64" t="s">
        <v>206</v>
      </c>
      <c r="C3" s="87" t="s">
        <v>207</v>
      </c>
      <c r="D3" s="87"/>
    </row>
    <row r="4" spans="1:4" ht="13.5">
      <c r="A4" s="64">
        <v>1</v>
      </c>
      <c r="B4" s="64">
        <v>2</v>
      </c>
      <c r="C4" s="87">
        <v>3</v>
      </c>
      <c r="D4" s="87"/>
    </row>
    <row r="5" spans="1:4" ht="53.25" customHeight="1">
      <c r="A5" s="64">
        <v>1</v>
      </c>
      <c r="B5" s="65" t="s">
        <v>208</v>
      </c>
      <c r="C5" s="86">
        <f>'[1]Инвестиции'!I11</f>
        <v>0</v>
      </c>
      <c r="D5" s="86"/>
    </row>
    <row r="6" spans="1:4" ht="13.5">
      <c r="A6" s="64">
        <v>2</v>
      </c>
      <c r="B6" s="65" t="s">
        <v>209</v>
      </c>
      <c r="C6" s="86">
        <f>'[1]Инвестиции'!I12</f>
      </c>
      <c r="D6" s="86"/>
    </row>
    <row r="7" spans="1:4" ht="13.5">
      <c r="A7" s="64">
        <v>3</v>
      </c>
      <c r="B7" s="65" t="s">
        <v>210</v>
      </c>
      <c r="C7" s="86">
        <f>'[1]Инвестиции'!I13</f>
        <v>0</v>
      </c>
      <c r="D7" s="86"/>
    </row>
    <row r="8" spans="1:4" ht="40.5">
      <c r="A8" s="64">
        <v>4</v>
      </c>
      <c r="B8" s="65" t="s">
        <v>211</v>
      </c>
      <c r="C8" s="86">
        <f>'[1]Инвестиции'!I14</f>
        <v>0</v>
      </c>
      <c r="D8" s="86"/>
    </row>
    <row r="9" spans="1:4" ht="27">
      <c r="A9" s="64">
        <v>5</v>
      </c>
      <c r="B9" s="65" t="s">
        <v>212</v>
      </c>
      <c r="C9" s="86">
        <f>'[1]Инвестиции'!I15</f>
        <v>0</v>
      </c>
      <c r="D9" s="86"/>
    </row>
    <row r="10" spans="1:4" ht="13.5">
      <c r="A10" s="87">
        <v>6</v>
      </c>
      <c r="B10" s="88" t="s">
        <v>213</v>
      </c>
      <c r="C10" s="66" t="s">
        <v>214</v>
      </c>
      <c r="D10" s="66" t="s">
        <v>215</v>
      </c>
    </row>
    <row r="11" spans="1:4" ht="13.5">
      <c r="A11" s="87"/>
      <c r="B11" s="88"/>
      <c r="C11" s="67">
        <f>'[1]Инвестиции'!I16</f>
        <v>0</v>
      </c>
      <c r="D11" s="67">
        <f>'[1]Инвестиции'!I17</f>
        <v>0</v>
      </c>
    </row>
    <row r="12" spans="1:4" ht="27">
      <c r="A12" s="64">
        <v>7</v>
      </c>
      <c r="B12" s="65" t="s">
        <v>216</v>
      </c>
      <c r="C12" s="86">
        <f>'[1]Инвестиции'!I18</f>
        <v>0</v>
      </c>
      <c r="D12" s="86"/>
    </row>
    <row r="13" spans="1:4" ht="27">
      <c r="A13" s="64">
        <v>8</v>
      </c>
      <c r="B13" s="65" t="s">
        <v>217</v>
      </c>
      <c r="C13" s="86" t="s">
        <v>198</v>
      </c>
      <c r="D13" s="86"/>
    </row>
    <row r="14" spans="1:4" ht="27">
      <c r="A14" s="64">
        <v>9</v>
      </c>
      <c r="B14" s="65" t="s">
        <v>218</v>
      </c>
      <c r="C14" s="86" t="s">
        <v>198</v>
      </c>
      <c r="D14" s="86"/>
    </row>
    <row r="15" spans="1:4" ht="13.5">
      <c r="A15" s="64">
        <v>10</v>
      </c>
      <c r="B15" s="65" t="s">
        <v>219</v>
      </c>
      <c r="C15" s="86" t="s">
        <v>198</v>
      </c>
      <c r="D15" s="86"/>
    </row>
    <row r="16" spans="1:4" ht="27">
      <c r="A16" s="64">
        <v>11</v>
      </c>
      <c r="B16" s="65" t="s">
        <v>220</v>
      </c>
      <c r="C16" s="86">
        <f>'[1]Инвестиции'!I80</f>
        <v>0</v>
      </c>
      <c r="D16" s="86"/>
    </row>
    <row r="17" spans="1:4" ht="13.5">
      <c r="A17" s="63"/>
      <c r="B17" s="63"/>
      <c r="C17" s="63"/>
      <c r="D17" s="63"/>
    </row>
    <row r="18" spans="1:4" ht="13.5">
      <c r="A18" s="84" t="s">
        <v>221</v>
      </c>
      <c r="B18" s="84"/>
      <c r="C18" s="84"/>
      <c r="D18" s="84"/>
    </row>
    <row r="19" spans="1:4" ht="13.5">
      <c r="A19" s="85" t="s">
        <v>222</v>
      </c>
      <c r="B19" s="85"/>
      <c r="C19" s="85"/>
      <c r="D19" s="85"/>
    </row>
    <row r="20" spans="1:4" ht="13.5">
      <c r="A20" s="85" t="s">
        <v>223</v>
      </c>
      <c r="B20" s="85"/>
      <c r="C20" s="85"/>
      <c r="D20" s="85"/>
    </row>
    <row r="21" spans="1:4" ht="13.5">
      <c r="A21" s="85" t="s">
        <v>224</v>
      </c>
      <c r="B21" s="85"/>
      <c r="C21" s="85"/>
      <c r="D21" s="85"/>
    </row>
    <row r="22" spans="1:4" ht="13.5">
      <c r="A22" s="63"/>
      <c r="B22" s="63"/>
      <c r="C22" s="63"/>
      <c r="D22" s="63"/>
    </row>
    <row r="23" spans="1:4" ht="13.5">
      <c r="A23" s="63"/>
      <c r="B23" s="63"/>
      <c r="C23" s="63"/>
      <c r="D23" s="63"/>
    </row>
  </sheetData>
  <mergeCells count="20">
    <mergeCell ref="C1:D1"/>
    <mergeCell ref="A2:D2"/>
    <mergeCell ref="C3:D3"/>
    <mergeCell ref="C4:D4"/>
    <mergeCell ref="C5:D5"/>
    <mergeCell ref="C6:D6"/>
    <mergeCell ref="C7:D7"/>
    <mergeCell ref="C8:D8"/>
    <mergeCell ref="C9:D9"/>
    <mergeCell ref="A10:A11"/>
    <mergeCell ref="B10:B11"/>
    <mergeCell ref="C12:D12"/>
    <mergeCell ref="C13:D13"/>
    <mergeCell ref="C14:D14"/>
    <mergeCell ref="C15:D15"/>
    <mergeCell ref="C16:D16"/>
    <mergeCell ref="A18:D18"/>
    <mergeCell ref="A19:D19"/>
    <mergeCell ref="A20:D20"/>
    <mergeCell ref="A21:D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2016-07-11T05:54:28Z</cp:lastPrinted>
  <dcterms:created xsi:type="dcterms:W3CDTF">1996-10-08T23:32:33Z</dcterms:created>
  <dcterms:modified xsi:type="dcterms:W3CDTF">2016-07-11T06:22:57Z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